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y Work\Engineers Tools\Programming\ElectricalEngineering\"/>
    </mc:Choice>
  </mc:AlternateContent>
  <bookViews>
    <workbookView xWindow="0" yWindow="0" windowWidth="23040" windowHeight="9972" tabRatio="605" activeTab="1"/>
  </bookViews>
  <sheets>
    <sheet name="License" sheetId="4" r:id="rId1"/>
    <sheet name="Symmetrical Components" sheetId="3" r:id="rId2"/>
  </sheets>
  <definedNames>
    <definedName name="_xlnm.Print_Area" localSheetId="1">'Symmetrical Components'!$C$2:$S$60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3" l="1"/>
  <c r="L57" i="3"/>
  <c r="L55" i="3"/>
  <c r="L52" i="3"/>
  <c r="L50" i="3"/>
  <c r="L48" i="3"/>
  <c r="L56" i="3"/>
  <c r="L49" i="3"/>
  <c r="L45" i="3"/>
  <c r="L43" i="3"/>
  <c r="L41" i="3"/>
  <c r="L42" i="3"/>
  <c r="L26" i="3" l="1"/>
  <c r="L24" i="3"/>
  <c r="L22" i="3"/>
  <c r="L20" i="3"/>
  <c r="O8" i="3" l="1"/>
  <c r="O9" i="3"/>
  <c r="O10" i="3"/>
  <c r="O11" i="3"/>
  <c r="S39" i="3" l="1"/>
  <c r="O39" i="3" s="1"/>
  <c r="S38" i="3"/>
  <c r="N38" i="3" s="1"/>
  <c r="N27" i="3"/>
  <c r="N24" i="3" l="1"/>
  <c r="N52" i="3" s="1"/>
  <c r="N39" i="3"/>
  <c r="P39" i="3" s="1"/>
  <c r="O38" i="3"/>
  <c r="P38" i="3" s="1"/>
  <c r="O27" i="3"/>
  <c r="O24" i="3" s="1"/>
  <c r="N22" i="3"/>
  <c r="N50" i="3" s="1"/>
  <c r="N20" i="3"/>
  <c r="N48" i="3" s="1"/>
  <c r="N25" i="3" l="1"/>
  <c r="P26" i="3"/>
  <c r="N21" i="3"/>
  <c r="N23" i="3"/>
  <c r="O25" i="3"/>
  <c r="P24" i="3" s="1"/>
  <c r="O52" i="3"/>
  <c r="O20" i="3"/>
  <c r="O22" i="3"/>
  <c r="O23" i="3" l="1"/>
  <c r="P22" i="3" s="1"/>
  <c r="O50" i="3"/>
  <c r="O21" i="3"/>
  <c r="P20" i="3" s="1"/>
  <c r="O48" i="3"/>
  <c r="P48" i="3" l="1"/>
  <c r="P52" i="3" s="1"/>
  <c r="P55" i="3"/>
  <c r="P45" i="3"/>
  <c r="P43" i="3"/>
  <c r="P41" i="3"/>
  <c r="P50" i="3" l="1"/>
  <c r="P59" i="3"/>
  <c r="P57" i="3"/>
  <c r="S43" i="3"/>
  <c r="R43" i="3" s="1"/>
  <c r="Q43" i="3"/>
  <c r="O49" i="3"/>
  <c r="O55" i="3" s="1"/>
  <c r="O56" i="3" s="1"/>
  <c r="O41" i="3" s="1"/>
  <c r="O42" i="3" s="1"/>
  <c r="S48" i="3"/>
  <c r="R48" i="3" s="1"/>
  <c r="Q48" i="3"/>
  <c r="Q45" i="3"/>
  <c r="S45" i="3"/>
  <c r="R45" i="3" s="1"/>
  <c r="Q55" i="3"/>
  <c r="S55" i="3"/>
  <c r="R55" i="3" s="1"/>
  <c r="S41" i="3"/>
  <c r="R41" i="3" s="1"/>
  <c r="Q41" i="3"/>
  <c r="N49" i="3"/>
  <c r="N55" i="3" s="1"/>
  <c r="N56" i="3" s="1"/>
  <c r="N41" i="3" s="1"/>
  <c r="N42" i="3" s="1"/>
  <c r="Q59" i="3" l="1"/>
  <c r="S59" i="3"/>
  <c r="R59" i="3" s="1"/>
  <c r="Q57" i="3"/>
  <c r="S57" i="3"/>
  <c r="R57" i="3" s="1"/>
  <c r="O51" i="3"/>
  <c r="O57" i="3" s="1"/>
  <c r="O58" i="3" s="1"/>
  <c r="O43" i="3" s="1"/>
  <c r="O44" i="3" s="1"/>
  <c r="Q50" i="3"/>
  <c r="S50" i="3"/>
  <c r="R50" i="3" s="1"/>
  <c r="N53" i="3"/>
  <c r="N59" i="3" s="1"/>
  <c r="N60" i="3" s="1"/>
  <c r="N45" i="3" s="1"/>
  <c r="N46" i="3" s="1"/>
  <c r="S52" i="3"/>
  <c r="R52" i="3" s="1"/>
  <c r="Q52" i="3"/>
  <c r="O53" i="3"/>
  <c r="O59" i="3" s="1"/>
  <c r="O60" i="3" s="1"/>
  <c r="O45" i="3" s="1"/>
  <c r="O46" i="3" s="1"/>
  <c r="N51" i="3"/>
  <c r="N57" i="3" s="1"/>
  <c r="N58" i="3" s="1"/>
  <c r="N43" i="3" s="1"/>
  <c r="N44" i="3" s="1"/>
</calcChain>
</file>

<file path=xl/sharedStrings.xml><?xml version="1.0" encoding="utf-8"?>
<sst xmlns="http://schemas.openxmlformats.org/spreadsheetml/2006/main" count="86" uniqueCount="49">
  <si>
    <t>a</t>
  </si>
  <si>
    <t>A</t>
  </si>
  <si>
    <t>X</t>
  </si>
  <si>
    <t>rad</t>
  </si>
  <si>
    <t>Magnitude</t>
  </si>
  <si>
    <t>Angle</t>
  </si>
  <si>
    <t>°</t>
  </si>
  <si>
    <t>Origin</t>
  </si>
  <si>
    <t>End</t>
  </si>
  <si>
    <t>Y</t>
  </si>
  <si>
    <t>Complex Number</t>
  </si>
  <si>
    <t>a^2</t>
  </si>
  <si>
    <t>a + bi</t>
  </si>
  <si>
    <t>Phasor</t>
  </si>
  <si>
    <t>Vector</t>
  </si>
  <si>
    <t>The MIT License (MIT)</t>
  </si>
  <si>
    <t>Permission is hereby granted, free of charge, to any person obtaining a copy</t>
  </si>
  <si>
    <t>of this software and associated documentation files (the "Software"), to deal</t>
  </si>
  <si>
    <t>in the Software without restriction, including without limitation the rights</t>
  </si>
  <si>
    <t>to use, copy, modify, merge, publish, distribute, sublicense, and/or sell</t>
  </si>
  <si>
    <t>copies of the Software, and to permit persons to whom the Software is</t>
  </si>
  <si>
    <t>furnished to do so, subject to the following conditions:</t>
  </si>
  <si>
    <t>The above copyright notice and this permission notice shall be included in all</t>
  </si>
  <si>
    <t>copies or substantial portions of the Software.</t>
  </si>
  <si>
    <t>THE SOFTWARE IS PROVIDED "AS IS", WITHOUT WARRANTY OF ANY KIND, EXPRESS OR</t>
  </si>
  <si>
    <t>IMPLIED, INCLUDING BUT NOT LIMITED TO THE WARRANTIES OF MERCHANTABILITY,</t>
  </si>
  <si>
    <t>FITNESS FOR A PARTICULAR PURPOSE AND NONINFRINGEMENT. IN NO EVENT SHALL THE</t>
  </si>
  <si>
    <t>AUTHORS OR COPYRIGHT HOLDERS BE LIABLE FOR ANY CLAIM, DAMAGES OR OTHER</t>
  </si>
  <si>
    <t>LIABILITY, WHETHER IN AN ACTION OF CONTRACT, TORT OR OTHERWISE, ARISING FROM,</t>
  </si>
  <si>
    <t>OUT OF OR IN CONNECTION WITH THE SOFTWARE OR THE USE OR OTHER DEALINGS IN THE</t>
  </si>
  <si>
    <t>SOFTWARE.</t>
  </si>
  <si>
    <t>B</t>
  </si>
  <si>
    <t>C</t>
  </si>
  <si>
    <t>N</t>
  </si>
  <si>
    <t>[°]</t>
  </si>
  <si>
    <t>[rad]</t>
  </si>
  <si>
    <t>Original Vector System</t>
  </si>
  <si>
    <t>Decomposition of Three-phase Vector System into its Symetrical Componenets</t>
  </si>
  <si>
    <t>Name</t>
  </si>
  <si>
    <t>Point</t>
  </si>
  <si>
    <t>Coordinates</t>
  </si>
  <si>
    <t>Zero Sequence Vectors</t>
  </si>
  <si>
    <t>Positive Sequence Vectors</t>
  </si>
  <si>
    <t>Negative Sequence Vectors</t>
  </si>
  <si>
    <t>Definition of Unit Vector</t>
  </si>
  <si>
    <t>Symetrical Component Vectors</t>
  </si>
  <si>
    <t>Input known vectors here</t>
  </si>
  <si>
    <t>Conversion to Cartesian Coordinates for Chart</t>
  </si>
  <si>
    <r>
      <t xml:space="preserve">Copyright </t>
    </r>
    <r>
      <rPr>
        <sz val="16"/>
        <color theme="1"/>
        <rFont val="Calibri"/>
        <family val="2"/>
      </rPr>
      <t>©</t>
    </r>
    <r>
      <rPr>
        <sz val="16"/>
        <color theme="1"/>
        <rFont val="Calibri"/>
        <family val="2"/>
        <scheme val="minor"/>
      </rPr>
      <t xml:space="preserve"> 2017-2018 Carlos Gamez | Engineers Tools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</si>
</sst>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ck">
        <color theme="4" tint="0.499984740745262"/>
      </left>
      <right style="thick">
        <color theme="4" tint="0.499984740745262"/>
      </right>
      <top style="thick">
        <color theme="4" tint="0.499984740745262"/>
      </top>
      <bottom style="thick">
        <color theme="4" tint="0.499984740745262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 style="thick">
        <color theme="4" tint="0.499984740745262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medium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</borders>
  <cellStyleXfs count="1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</cellStyleXfs>
  <cellXfs count="67">
    <xf numFmtId="0" fontId="0" fillId="0" borderId="0" xfId="0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0" fontId="1" fillId="2" borderId="0" xfId="1"/>
    <xf numFmtId="0" fontId="1" fillId="3" borderId="0" xfId="2"/>
    <xf numFmtId="0" fontId="1" fillId="4" borderId="0" xfId="3"/>
    <xf numFmtId="0" fontId="1" fillId="5" borderId="0" xfId="6"/>
    <xf numFmtId="0" fontId="3" fillId="0" borderId="0" xfId="5" applyAlignment="1">
      <alignment horizontal="center"/>
    </xf>
    <xf numFmtId="2" fontId="1" fillId="3" borderId="0" xfId="2" applyNumberFormat="1"/>
    <xf numFmtId="2" fontId="1" fillId="4" borderId="0" xfId="3" applyNumberFormat="1"/>
    <xf numFmtId="2" fontId="1" fillId="2" borderId="0" xfId="1" applyNumberFormat="1"/>
    <xf numFmtId="0" fontId="3" fillId="0" borderId="0" xfId="5" applyAlignment="1">
      <alignment horizontal="center"/>
    </xf>
    <xf numFmtId="0" fontId="3" fillId="0" borderId="1" xfId="4" applyAlignment="1">
      <alignment horizontal="center"/>
    </xf>
    <xf numFmtId="0" fontId="0" fillId="0" borderId="0" xfId="0"/>
    <xf numFmtId="0" fontId="0" fillId="0" borderId="0" xfId="0"/>
    <xf numFmtId="0" fontId="8" fillId="0" borderId="0" xfId="0" applyFont="1"/>
    <xf numFmtId="0" fontId="7" fillId="0" borderId="0" xfId="9" applyAlignment="1">
      <alignment horizontal="center"/>
    </xf>
    <xf numFmtId="0" fontId="5" fillId="0" borderId="2" xfId="7" applyAlignment="1">
      <alignment horizontal="center"/>
    </xf>
    <xf numFmtId="0" fontId="6" fillId="0" borderId="3" xfId="8" applyAlignment="1">
      <alignment horizontal="center"/>
    </xf>
    <xf numFmtId="0" fontId="3" fillId="0" borderId="4" xfId="4" applyBorder="1" applyAlignment="1">
      <alignment horizontal="center"/>
    </xf>
    <xf numFmtId="164" fontId="4" fillId="7" borderId="0" xfId="11" applyNumberFormat="1"/>
    <xf numFmtId="164" fontId="4" fillId="9" borderId="0" xfId="13" applyNumberFormat="1"/>
    <xf numFmtId="164" fontId="4" fillId="6" borderId="0" xfId="10" applyNumberFormat="1"/>
    <xf numFmtId="164" fontId="4" fillId="8" borderId="0" xfId="12" applyNumberFormat="1"/>
    <xf numFmtId="0" fontId="3" fillId="0" borderId="1" xfId="4" applyAlignment="1">
      <alignment horizontal="left"/>
    </xf>
    <xf numFmtId="0" fontId="3" fillId="0" borderId="6" xfId="4" applyBorder="1" applyAlignment="1">
      <alignment horizontal="center" vertical="center"/>
    </xf>
    <xf numFmtId="0" fontId="3" fillId="0" borderId="6" xfId="5" applyBorder="1" applyAlignment="1">
      <alignment horizontal="center" vertical="center"/>
    </xf>
    <xf numFmtId="0" fontId="4" fillId="7" borderId="8" xfId="11" applyBorder="1" applyAlignment="1">
      <alignment horizontal="center" vertical="center"/>
    </xf>
    <xf numFmtId="0" fontId="4" fillId="7" borderId="7" xfId="11" applyBorder="1" applyAlignment="1">
      <alignment vertical="center"/>
    </xf>
    <xf numFmtId="164" fontId="4" fillId="7" borderId="7" xfId="11" applyNumberFormat="1" applyBorder="1" applyAlignment="1">
      <alignment vertical="center"/>
    </xf>
    <xf numFmtId="0" fontId="4" fillId="7" borderId="7" xfId="11" applyBorder="1" applyAlignment="1">
      <alignment horizontal="center" vertical="center"/>
    </xf>
    <xf numFmtId="0" fontId="4" fillId="7" borderId="5" xfId="11" applyBorder="1" applyAlignment="1">
      <alignment vertical="center"/>
    </xf>
    <xf numFmtId="164" fontId="4" fillId="7" borderId="5" xfId="11" applyNumberFormat="1" applyBorder="1" applyAlignment="1">
      <alignment vertical="center"/>
    </xf>
    <xf numFmtId="0" fontId="4" fillId="9" borderId="5" xfId="13" applyBorder="1" applyAlignment="1">
      <alignment vertical="center"/>
    </xf>
    <xf numFmtId="164" fontId="4" fillId="9" borderId="5" xfId="13" applyNumberFormat="1" applyBorder="1" applyAlignment="1">
      <alignment vertical="center"/>
    </xf>
    <xf numFmtId="0" fontId="4" fillId="6" borderId="5" xfId="10" applyBorder="1" applyAlignment="1">
      <alignment vertical="center"/>
    </xf>
    <xf numFmtId="164" fontId="4" fillId="6" borderId="5" xfId="10" applyNumberFormat="1" applyBorder="1" applyAlignment="1">
      <alignment vertical="center"/>
    </xf>
    <xf numFmtId="0" fontId="4" fillId="9" borderId="9" xfId="13" applyBorder="1" applyAlignment="1">
      <alignment horizontal="center" vertical="center"/>
    </xf>
    <xf numFmtId="0" fontId="4" fillId="9" borderId="7" xfId="13" applyBorder="1" applyAlignment="1">
      <alignment horizontal="center" vertical="center"/>
    </xf>
    <xf numFmtId="0" fontId="4" fillId="6" borderId="9" xfId="10" applyBorder="1" applyAlignment="1">
      <alignment horizontal="center" vertical="center"/>
    </xf>
    <xf numFmtId="0" fontId="4" fillId="6" borderId="7" xfId="10" applyBorder="1" applyAlignment="1">
      <alignment horizontal="center" vertical="center"/>
    </xf>
    <xf numFmtId="164" fontId="4" fillId="7" borderId="7" xfId="11" applyNumberFormat="1" applyBorder="1" applyAlignment="1">
      <alignment horizontal="center" vertical="center"/>
    </xf>
    <xf numFmtId="164" fontId="4" fillId="7" borderId="8" xfId="11" applyNumberFormat="1" applyBorder="1" applyAlignment="1">
      <alignment horizontal="center" vertical="center"/>
    </xf>
    <xf numFmtId="164" fontId="4" fillId="9" borderId="9" xfId="13" applyNumberFormat="1" applyBorder="1" applyAlignment="1">
      <alignment horizontal="center" vertical="center"/>
    </xf>
    <xf numFmtId="164" fontId="4" fillId="9" borderId="7" xfId="13" applyNumberFormat="1" applyBorder="1" applyAlignment="1">
      <alignment horizontal="center" vertical="center"/>
    </xf>
    <xf numFmtId="164" fontId="4" fillId="6" borderId="9" xfId="10" applyNumberFormat="1" applyBorder="1" applyAlignment="1">
      <alignment horizontal="center" vertical="center"/>
    </xf>
    <xf numFmtId="164" fontId="4" fillId="6" borderId="7" xfId="10" applyNumberFormat="1" applyBorder="1" applyAlignment="1">
      <alignment horizontal="center" vertical="center"/>
    </xf>
    <xf numFmtId="2" fontId="4" fillId="7" borderId="7" xfId="11" applyNumberFormat="1" applyBorder="1" applyAlignment="1">
      <alignment horizontal="center" vertical="center"/>
    </xf>
    <xf numFmtId="2" fontId="4" fillId="7" borderId="8" xfId="11" applyNumberFormat="1" applyBorder="1" applyAlignment="1">
      <alignment horizontal="center" vertical="center"/>
    </xf>
    <xf numFmtId="2" fontId="4" fillId="9" borderId="9" xfId="13" applyNumberFormat="1" applyBorder="1" applyAlignment="1">
      <alignment horizontal="center" vertical="center"/>
    </xf>
    <xf numFmtId="2" fontId="4" fillId="9" borderId="7" xfId="13" applyNumberFormat="1" applyBorder="1" applyAlignment="1">
      <alignment horizontal="center" vertical="center"/>
    </xf>
    <xf numFmtId="2" fontId="4" fillId="6" borderId="9" xfId="10" applyNumberFormat="1" applyBorder="1" applyAlignment="1">
      <alignment horizontal="center" vertical="center"/>
    </xf>
    <xf numFmtId="2" fontId="4" fillId="6" borderId="7" xfId="10" applyNumberFormat="1" applyBorder="1" applyAlignment="1">
      <alignment horizontal="center" vertical="center"/>
    </xf>
    <xf numFmtId="2" fontId="1" fillId="5" borderId="0" xfId="6" applyNumberFormat="1"/>
    <xf numFmtId="0" fontId="4" fillId="10" borderId="9" xfId="14" applyBorder="1" applyAlignment="1">
      <alignment horizontal="center" vertical="center"/>
    </xf>
    <xf numFmtId="0" fontId="4" fillId="10" borderId="5" xfId="14" applyBorder="1" applyAlignment="1">
      <alignment vertical="center"/>
    </xf>
    <xf numFmtId="164" fontId="4" fillId="10" borderId="5" xfId="14" applyNumberFormat="1" applyBorder="1" applyAlignment="1">
      <alignment vertical="center"/>
    </xf>
    <xf numFmtId="0" fontId="4" fillId="10" borderId="7" xfId="14" applyBorder="1" applyAlignment="1">
      <alignment horizontal="center" vertical="center"/>
    </xf>
    <xf numFmtId="0" fontId="4" fillId="8" borderId="10" xfId="12" applyBorder="1" applyAlignment="1">
      <alignment vertical="center"/>
    </xf>
    <xf numFmtId="164" fontId="4" fillId="8" borderId="10" xfId="12" applyNumberFormat="1" applyBorder="1" applyAlignment="1">
      <alignment vertical="center"/>
    </xf>
    <xf numFmtId="0" fontId="4" fillId="8" borderId="10" xfId="12" applyBorder="1" applyAlignment="1">
      <alignment horizontal="center" vertical="center"/>
    </xf>
    <xf numFmtId="164" fontId="4" fillId="8" borderId="10" xfId="12" applyNumberFormat="1" applyBorder="1" applyAlignment="1">
      <alignment horizontal="center" vertical="center"/>
    </xf>
    <xf numFmtId="0" fontId="4" fillId="8" borderId="11" xfId="12" applyBorder="1" applyAlignment="1">
      <alignment vertical="center"/>
    </xf>
    <xf numFmtId="164" fontId="4" fillId="8" borderId="11" xfId="12" applyNumberFormat="1" applyBorder="1" applyAlignment="1">
      <alignment vertical="center"/>
    </xf>
    <xf numFmtId="0" fontId="4" fillId="8" borderId="11" xfId="12" applyBorder="1" applyAlignment="1">
      <alignment horizontal="center" vertical="center"/>
    </xf>
    <xf numFmtId="164" fontId="4" fillId="8" borderId="11" xfId="12" applyNumberFormat="1" applyBorder="1" applyAlignment="1">
      <alignment horizontal="center" vertical="center"/>
    </xf>
  </cellXfs>
  <cellStyles count="15">
    <cellStyle name="20% - Accent1" xfId="10" builtinId="30"/>
    <cellStyle name="20% - Accent2" xfId="11" builtinId="34"/>
    <cellStyle name="20% - Accent3" xfId="12" builtinId="38"/>
    <cellStyle name="20% - Accent4" xfId="13" builtinId="42"/>
    <cellStyle name="20% - Accent6" xfId="14" builtinId="50"/>
    <cellStyle name="Accent1" xfId="1" builtinId="29"/>
    <cellStyle name="Accent2" xfId="2" builtinId="33"/>
    <cellStyle name="Accent4" xfId="3" builtinId="41"/>
    <cellStyle name="Accent6" xfId="6" builtinId="49"/>
    <cellStyle name="Explanatory Text" xfId="9" builtinId="53"/>
    <cellStyle name="Heading 1" xfId="7" builtinId="16"/>
    <cellStyle name="Heading 2" xfId="8" builtinId="17"/>
    <cellStyle name="Heading 3" xfId="4" builtinId="18"/>
    <cellStyle name="Heading 4" xfId="5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'Symmetrical Components'!$L$5</c:f>
          <c:strCache>
            <c:ptCount val="1"/>
            <c:pt idx="0">
              <c:v>Original Vector System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870619969621311E-2"/>
          <c:y val="0.10019213373231611"/>
          <c:w val="0.90607682839534198"/>
          <c:h val="0.885130077966610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'Symmetrical Components'!$L$20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'Symmetrical Components'!$N$20:$N$21</c:f>
              <c:numCache>
                <c:formatCode>0.000</c:formatCode>
                <c:ptCount val="2"/>
                <c:pt idx="0">
                  <c:v>7.0710678118654755</c:v>
                </c:pt>
                <c:pt idx="1">
                  <c:v>-13.343932188134513</c:v>
                </c:pt>
              </c:numCache>
            </c:numRef>
          </c:xVal>
          <c:yVal>
            <c:numRef>
              <c:f>'Symmetrical Components'!$O$20:$O$21</c:f>
              <c:numCache>
                <c:formatCode>0.000</c:formatCode>
                <c:ptCount val="2"/>
                <c:pt idx="0">
                  <c:v>7.0710678118654746</c:v>
                </c:pt>
                <c:pt idx="1">
                  <c:v>-28.288749424653155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'Symmetrical Components'!$L$22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'Symmetrical Components'!$N$22:$N$23</c:f>
              <c:numCache>
                <c:formatCode>0.000</c:formatCode>
                <c:ptCount val="2"/>
                <c:pt idx="0">
                  <c:v>7.0710678118654755</c:v>
                </c:pt>
                <c:pt idx="1">
                  <c:v>33.237673271730273</c:v>
                </c:pt>
              </c:numCache>
            </c:numRef>
          </c:xVal>
          <c:yVal>
            <c:numRef>
              <c:f>'Symmetrical Components'!$O$22:$O$23</c:f>
              <c:numCache>
                <c:formatCode>0.000</c:formatCode>
                <c:ptCount val="2"/>
                <c:pt idx="0">
                  <c:v>7.0710678118654746</c:v>
                </c:pt>
                <c:pt idx="1">
                  <c:v>104.72616884969028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'Symmetrical Components'!$L$24</c:f>
              <c:strCache>
                <c:ptCount val="1"/>
                <c:pt idx="0">
                  <c:v>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'Symmetrical Components'!$N$24:$N$25</c:f>
              <c:numCache>
                <c:formatCode>0.000</c:formatCode>
                <c:ptCount val="2"/>
                <c:pt idx="0">
                  <c:v>7.0710678118654755</c:v>
                </c:pt>
                <c:pt idx="1">
                  <c:v>39.851067811865484</c:v>
                </c:pt>
              </c:numCache>
            </c:numRef>
          </c:xVal>
          <c:yVal>
            <c:numRef>
              <c:f>'Symmetrical Components'!$O$24:$O$25</c:f>
              <c:numCache>
                <c:formatCode>0.000</c:formatCode>
                <c:ptCount val="2"/>
                <c:pt idx="0">
                  <c:v>7.0710678118654746</c:v>
                </c:pt>
                <c:pt idx="1">
                  <c:v>-49.70555766024232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'Symmetrical Components'!$L$26</c:f>
              <c:strCache>
                <c:ptCount val="1"/>
                <c:pt idx="0">
                  <c:v>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  <a:tailEnd type="arrow"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6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'Symmetrical Components'!$N$26:$N$27</c:f>
              <c:numCache>
                <c:formatCode>0.000</c:formatCode>
                <c:ptCount val="2"/>
                <c:pt idx="0">
                  <c:v>0</c:v>
                </c:pt>
                <c:pt idx="1">
                  <c:v>7.0710678118654755</c:v>
                </c:pt>
              </c:numCache>
            </c:numRef>
          </c:xVal>
          <c:yVal>
            <c:numRef>
              <c:f>'Symmetrical Components'!$O$26:$O$27</c:f>
              <c:numCache>
                <c:formatCode>0.000</c:formatCode>
                <c:ptCount val="2"/>
                <c:pt idx="0">
                  <c:v>0</c:v>
                </c:pt>
                <c:pt idx="1">
                  <c:v>7.0710678118654746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864064"/>
        <c:axId val="461868768"/>
      </c:scatterChart>
      <c:valAx>
        <c:axId val="461864064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868768"/>
        <c:crosses val="autoZero"/>
        <c:crossBetween val="midCat"/>
      </c:valAx>
      <c:valAx>
        <c:axId val="461868768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864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'Symmetrical Components'!$B$32</c:f>
          <c:strCache>
            <c:ptCount val="1"/>
            <c:pt idx="0">
              <c:v>Symetrical Component Vectors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9.7163673900518527E-2"/>
          <c:w val="1"/>
          <c:h val="0.88888175372895462"/>
        </c:manualLayout>
      </c:layout>
      <c:scatterChart>
        <c:scatterStyle val="lineMarker"/>
        <c:varyColors val="0"/>
        <c:ser>
          <c:idx val="13"/>
          <c:order val="0"/>
          <c:tx>
            <c:strRef>
              <c:f>'Symmetrical Components'!$L$20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'Symmetrical Components'!$N$20:$N$21</c:f>
              <c:numCache>
                <c:formatCode>0.000</c:formatCode>
                <c:ptCount val="2"/>
                <c:pt idx="0">
                  <c:v>7.0710678118654755</c:v>
                </c:pt>
                <c:pt idx="1">
                  <c:v>-13.343932188134513</c:v>
                </c:pt>
              </c:numCache>
            </c:numRef>
          </c:xVal>
          <c:yVal>
            <c:numRef>
              <c:f>'Symmetrical Components'!$O$20:$O$21</c:f>
              <c:numCache>
                <c:formatCode>0.000</c:formatCode>
                <c:ptCount val="2"/>
                <c:pt idx="0">
                  <c:v>7.0710678118654746</c:v>
                </c:pt>
                <c:pt idx="1">
                  <c:v>-28.288749424653155</c:v>
                </c:pt>
              </c:numCache>
            </c:numRef>
          </c:yVal>
          <c:smooth val="0"/>
        </c:ser>
        <c:ser>
          <c:idx val="14"/>
          <c:order val="1"/>
          <c:tx>
            <c:strRef>
              <c:f>'Symmetrical Components'!$L$22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'Symmetrical Components'!$N$22:$N$23</c:f>
              <c:numCache>
                <c:formatCode>0.000</c:formatCode>
                <c:ptCount val="2"/>
                <c:pt idx="0">
                  <c:v>7.0710678118654755</c:v>
                </c:pt>
                <c:pt idx="1">
                  <c:v>33.237673271730273</c:v>
                </c:pt>
              </c:numCache>
            </c:numRef>
          </c:xVal>
          <c:yVal>
            <c:numRef>
              <c:f>'Symmetrical Components'!$O$22:$O$23</c:f>
              <c:numCache>
                <c:formatCode>0.000</c:formatCode>
                <c:ptCount val="2"/>
                <c:pt idx="0">
                  <c:v>7.0710678118654746</c:v>
                </c:pt>
                <c:pt idx="1">
                  <c:v>104.72616884969028</c:v>
                </c:pt>
              </c:numCache>
            </c:numRef>
          </c:yVal>
          <c:smooth val="0"/>
        </c:ser>
        <c:ser>
          <c:idx val="15"/>
          <c:order val="2"/>
          <c:tx>
            <c:strRef>
              <c:f>'Symmetrical Components'!$L$24</c:f>
              <c:strCache>
                <c:ptCount val="1"/>
                <c:pt idx="0">
                  <c:v>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'Symmetrical Components'!$N$24:$N$25</c:f>
              <c:numCache>
                <c:formatCode>0.000</c:formatCode>
                <c:ptCount val="2"/>
                <c:pt idx="0">
                  <c:v>7.0710678118654755</c:v>
                </c:pt>
                <c:pt idx="1">
                  <c:v>39.851067811865484</c:v>
                </c:pt>
              </c:numCache>
            </c:numRef>
          </c:xVal>
          <c:yVal>
            <c:numRef>
              <c:f>'Symmetrical Components'!$O$24:$O$25</c:f>
              <c:numCache>
                <c:formatCode>0.000</c:formatCode>
                <c:ptCount val="2"/>
                <c:pt idx="0">
                  <c:v>7.0710678118654746</c:v>
                </c:pt>
                <c:pt idx="1">
                  <c:v>-49.70555766024232</c:v>
                </c:pt>
              </c:numCache>
            </c:numRef>
          </c:yVal>
          <c:smooth val="0"/>
        </c:ser>
        <c:ser>
          <c:idx val="16"/>
          <c:order val="3"/>
          <c:tx>
            <c:strRef>
              <c:f>'Symmetrical Components'!$L$26</c:f>
              <c:strCache>
                <c:ptCount val="1"/>
                <c:pt idx="0">
                  <c:v>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  <a:tailEnd type="arrow"/>
            </a:ln>
            <a:effectLst/>
          </c:spPr>
          <c:marker>
            <c:symbol val="none"/>
          </c:marker>
          <c:xVal>
            <c:numRef>
              <c:f>'Symmetrical Components'!$N$26:$N$27</c:f>
              <c:numCache>
                <c:formatCode>0.000</c:formatCode>
                <c:ptCount val="2"/>
                <c:pt idx="0">
                  <c:v>0</c:v>
                </c:pt>
                <c:pt idx="1">
                  <c:v>7.0710678118654755</c:v>
                </c:pt>
              </c:numCache>
            </c:numRef>
          </c:xVal>
          <c:yVal>
            <c:numRef>
              <c:f>'Symmetrical Components'!$O$26:$O$27</c:f>
              <c:numCache>
                <c:formatCode>0.000</c:formatCode>
                <c:ptCount val="2"/>
                <c:pt idx="0">
                  <c:v>0</c:v>
                </c:pt>
                <c:pt idx="1">
                  <c:v>7.0710678118654746</c:v>
                </c:pt>
              </c:numCache>
            </c:numRef>
          </c:yVal>
          <c:smooth val="0"/>
        </c:ser>
        <c:ser>
          <c:idx val="17"/>
          <c:order val="4"/>
          <c:tx>
            <c:strRef>
              <c:f>'Symmetrical Components'!$L$41</c:f>
              <c:strCache>
                <c:ptCount val="1"/>
                <c:pt idx="0">
                  <c:v>A(0)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'Symmetrical Components'!$N$41:$N$42</c:f>
              <c:numCache>
                <c:formatCode>0.000</c:formatCode>
                <c:ptCount val="2"/>
                <c:pt idx="0">
                  <c:v>-26.187932188134528</c:v>
                </c:pt>
                <c:pt idx="1">
                  <c:v>-13.343932188134529</c:v>
                </c:pt>
              </c:numCache>
            </c:numRef>
          </c:xVal>
          <c:yVal>
            <c:numRef>
              <c:f>'Symmetrical Components'!$O$41:$O$42</c:f>
              <c:numCache>
                <c:formatCode>0.000</c:formatCode>
                <c:ptCount val="2"/>
                <c:pt idx="0">
                  <c:v>-30.128932188134524</c:v>
                </c:pt>
                <c:pt idx="1">
                  <c:v>-28.289932188134525</c:v>
                </c:pt>
              </c:numCache>
            </c:numRef>
          </c:yVal>
          <c:smooth val="0"/>
        </c:ser>
        <c:ser>
          <c:idx val="18"/>
          <c:order val="5"/>
          <c:tx>
            <c:strRef>
              <c:f>'Symmetrical Components'!$L$43</c:f>
              <c:strCache>
                <c:ptCount val="1"/>
                <c:pt idx="0">
                  <c:v>B(0)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'Symmetrical Components'!$N$43:$N$44</c:f>
              <c:numCache>
                <c:formatCode>0.000</c:formatCode>
                <c:ptCount val="2"/>
                <c:pt idx="0">
                  <c:v>20.394067811865476</c:v>
                </c:pt>
                <c:pt idx="1">
                  <c:v>33.238067811865477</c:v>
                </c:pt>
              </c:numCache>
            </c:numRef>
          </c:xVal>
          <c:yVal>
            <c:numRef>
              <c:f>'Symmetrical Components'!$O$43:$O$44</c:f>
              <c:numCache>
                <c:formatCode>0.000</c:formatCode>
                <c:ptCount val="2"/>
                <c:pt idx="0">
                  <c:v>102.88206781186547</c:v>
                </c:pt>
                <c:pt idx="1">
                  <c:v>104.72106781186547</c:v>
                </c:pt>
              </c:numCache>
            </c:numRef>
          </c:yVal>
          <c:smooth val="0"/>
        </c:ser>
        <c:ser>
          <c:idx val="19"/>
          <c:order val="6"/>
          <c:tx>
            <c:strRef>
              <c:f>'Symmetrical Components'!$L$45</c:f>
              <c:strCache>
                <c:ptCount val="1"/>
                <c:pt idx="0">
                  <c:v>C(0)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'Symmetrical Components'!$N$45:$N$46</c:f>
              <c:numCache>
                <c:formatCode>0.000</c:formatCode>
                <c:ptCount val="2"/>
                <c:pt idx="0">
                  <c:v>27.007067811865479</c:v>
                </c:pt>
                <c:pt idx="1">
                  <c:v>39.851067811865477</c:v>
                </c:pt>
              </c:numCache>
            </c:numRef>
          </c:xVal>
          <c:yVal>
            <c:numRef>
              <c:f>'Symmetrical Components'!$O$45:$O$46</c:f>
              <c:numCache>
                <c:formatCode>0.000</c:formatCode>
                <c:ptCount val="2"/>
                <c:pt idx="0">
                  <c:v>-51.539932188134529</c:v>
                </c:pt>
                <c:pt idx="1">
                  <c:v>-49.70093218813453</c:v>
                </c:pt>
              </c:numCache>
            </c:numRef>
          </c:yVal>
          <c:smooth val="0"/>
        </c:ser>
        <c:ser>
          <c:idx val="20"/>
          <c:order val="7"/>
          <c:tx>
            <c:strRef>
              <c:f>'Symmetrical Components'!$L$48</c:f>
              <c:strCache>
                <c:ptCount val="1"/>
                <c:pt idx="0">
                  <c:v>A(+)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'Symmetrical Components'!$N$48:$N$49</c:f>
              <c:numCache>
                <c:formatCode>0.000</c:formatCode>
                <c:ptCount val="2"/>
                <c:pt idx="0">
                  <c:v>7.0710678118654755</c:v>
                </c:pt>
                <c:pt idx="1">
                  <c:v>-54.137932188134528</c:v>
                </c:pt>
              </c:numCache>
            </c:numRef>
          </c:xVal>
          <c:yVal>
            <c:numRef>
              <c:f>'Symmetrical Components'!$O$48:$O$49</c:f>
              <c:numCache>
                <c:formatCode>0.000</c:formatCode>
                <c:ptCount val="2"/>
                <c:pt idx="0">
                  <c:v>7.0710678118654746</c:v>
                </c:pt>
                <c:pt idx="1">
                  <c:v>-13.437932188134525</c:v>
                </c:pt>
              </c:numCache>
            </c:numRef>
          </c:yVal>
          <c:smooth val="0"/>
        </c:ser>
        <c:ser>
          <c:idx val="21"/>
          <c:order val="8"/>
          <c:tx>
            <c:strRef>
              <c:f>'Symmetrical Components'!$L$50</c:f>
              <c:strCache>
                <c:ptCount val="1"/>
                <c:pt idx="0">
                  <c:v>B(+)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'Symmetrical Components'!$N$50:$N$51</c:f>
              <c:numCache>
                <c:formatCode>0.000</c:formatCode>
                <c:ptCount val="2"/>
                <c:pt idx="0">
                  <c:v>7.0710678118654755</c:v>
                </c:pt>
                <c:pt idx="1">
                  <c:v>19.915067811865477</c:v>
                </c:pt>
              </c:numCache>
            </c:numRef>
          </c:xVal>
          <c:yVal>
            <c:numRef>
              <c:f>'Symmetrical Components'!$O$50:$O$51</c:f>
              <c:numCache>
                <c:formatCode>0.000</c:formatCode>
                <c:ptCount val="2"/>
                <c:pt idx="0">
                  <c:v>7.0710678118654746</c:v>
                </c:pt>
                <c:pt idx="1">
                  <c:v>70.332067811865471</c:v>
                </c:pt>
              </c:numCache>
            </c:numRef>
          </c:yVal>
          <c:smooth val="0"/>
        </c:ser>
        <c:ser>
          <c:idx val="22"/>
          <c:order val="9"/>
          <c:tx>
            <c:strRef>
              <c:f>'Symmetrical Components'!$L$52</c:f>
              <c:strCache>
                <c:ptCount val="1"/>
                <c:pt idx="0">
                  <c:v>C(+)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'Symmetrical Components'!$N$52:$N$53</c:f>
              <c:numCache>
                <c:formatCode>0.000</c:formatCode>
                <c:ptCount val="2"/>
                <c:pt idx="0">
                  <c:v>7.0710678118654755</c:v>
                </c:pt>
                <c:pt idx="1">
                  <c:v>55.436067811865477</c:v>
                </c:pt>
              </c:numCache>
            </c:numRef>
          </c:xVal>
          <c:yVal>
            <c:numRef>
              <c:f>'Symmetrical Components'!$O$52:$O$53</c:f>
              <c:numCache>
                <c:formatCode>0.000</c:formatCode>
                <c:ptCount val="2"/>
                <c:pt idx="0">
                  <c:v>7.0710678118654746</c:v>
                </c:pt>
                <c:pt idx="1">
                  <c:v>-35.680932188134527</c:v>
                </c:pt>
              </c:numCache>
            </c:numRef>
          </c:yVal>
          <c:smooth val="0"/>
        </c:ser>
        <c:ser>
          <c:idx val="23"/>
          <c:order val="10"/>
          <c:tx>
            <c:strRef>
              <c:f>'Symmetrical Components'!$L$55</c:f>
              <c:strCache>
                <c:ptCount val="1"/>
                <c:pt idx="0">
                  <c:v>A(-)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'Symmetrical Components'!$N$55:$N$56</c:f>
              <c:numCache>
                <c:formatCode>0.000</c:formatCode>
                <c:ptCount val="2"/>
                <c:pt idx="0">
                  <c:v>-54.137932188134528</c:v>
                </c:pt>
                <c:pt idx="1">
                  <c:v>-26.187932188134528</c:v>
                </c:pt>
              </c:numCache>
            </c:numRef>
          </c:xVal>
          <c:yVal>
            <c:numRef>
              <c:f>'Symmetrical Components'!$O$55:$O$56</c:f>
              <c:numCache>
                <c:formatCode>0.000</c:formatCode>
                <c:ptCount val="2"/>
                <c:pt idx="0">
                  <c:v>-13.437932188134525</c:v>
                </c:pt>
                <c:pt idx="1">
                  <c:v>-30.128932188134524</c:v>
                </c:pt>
              </c:numCache>
            </c:numRef>
          </c:yVal>
          <c:smooth val="0"/>
        </c:ser>
        <c:ser>
          <c:idx val="24"/>
          <c:order val="11"/>
          <c:tx>
            <c:strRef>
              <c:f>'Symmetrical Components'!$L$57</c:f>
              <c:strCache>
                <c:ptCount val="1"/>
                <c:pt idx="0">
                  <c:v>B(-)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'Symmetrical Components'!$N$57:$N$58</c:f>
              <c:numCache>
                <c:formatCode>0.000</c:formatCode>
                <c:ptCount val="2"/>
                <c:pt idx="0">
                  <c:v>19.915067811865477</c:v>
                </c:pt>
                <c:pt idx="1">
                  <c:v>20.394067811865476</c:v>
                </c:pt>
              </c:numCache>
            </c:numRef>
          </c:xVal>
          <c:yVal>
            <c:numRef>
              <c:f>'Symmetrical Components'!$O$57:$O$58</c:f>
              <c:numCache>
                <c:formatCode>0.000</c:formatCode>
                <c:ptCount val="2"/>
                <c:pt idx="0">
                  <c:v>70.332067811865471</c:v>
                </c:pt>
                <c:pt idx="1">
                  <c:v>102.88206781186547</c:v>
                </c:pt>
              </c:numCache>
            </c:numRef>
          </c:yVal>
          <c:smooth val="0"/>
        </c:ser>
        <c:ser>
          <c:idx val="25"/>
          <c:order val="12"/>
          <c:tx>
            <c:strRef>
              <c:f>'Symmetrical Components'!$L$59</c:f>
              <c:strCache>
                <c:ptCount val="1"/>
                <c:pt idx="0">
                  <c:v>C(-)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'Symmetrical Components'!$N$59:$N$60</c:f>
              <c:numCache>
                <c:formatCode>0.000</c:formatCode>
                <c:ptCount val="2"/>
                <c:pt idx="0">
                  <c:v>55.436067811865477</c:v>
                </c:pt>
                <c:pt idx="1">
                  <c:v>27.007067811865479</c:v>
                </c:pt>
              </c:numCache>
            </c:numRef>
          </c:xVal>
          <c:yVal>
            <c:numRef>
              <c:f>'Symmetrical Components'!$O$59:$O$60</c:f>
              <c:numCache>
                <c:formatCode>0.000</c:formatCode>
                <c:ptCount val="2"/>
                <c:pt idx="0">
                  <c:v>-35.680932188134527</c:v>
                </c:pt>
                <c:pt idx="1">
                  <c:v>-51.539932188134529</c:v>
                </c:pt>
              </c:numCache>
            </c:numRef>
          </c:yVal>
          <c:smooth val="0"/>
        </c:ser>
        <c:ser>
          <c:idx val="0"/>
          <c:order val="13"/>
          <c:tx>
            <c:strRef>
              <c:f>'Symmetrical Components'!$L$20</c:f>
              <c:strCache>
                <c:ptCount val="1"/>
                <c:pt idx="0">
                  <c:v>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'Symmetrical Components'!$N$20:$N$21</c:f>
              <c:numCache>
                <c:formatCode>0.000</c:formatCode>
                <c:ptCount val="2"/>
                <c:pt idx="0">
                  <c:v>7.0710678118654755</c:v>
                </c:pt>
                <c:pt idx="1">
                  <c:v>-13.343932188134513</c:v>
                </c:pt>
              </c:numCache>
            </c:numRef>
          </c:xVal>
          <c:yVal>
            <c:numRef>
              <c:f>'Symmetrical Components'!$O$20:$O$21</c:f>
              <c:numCache>
                <c:formatCode>0.000</c:formatCode>
                <c:ptCount val="2"/>
                <c:pt idx="0">
                  <c:v>7.0710678118654746</c:v>
                </c:pt>
                <c:pt idx="1">
                  <c:v>-28.288749424653155</c:v>
                </c:pt>
              </c:numCache>
            </c:numRef>
          </c:yVal>
          <c:smooth val="0"/>
        </c:ser>
        <c:ser>
          <c:idx val="1"/>
          <c:order val="14"/>
          <c:tx>
            <c:strRef>
              <c:f>'Symmetrical Components'!$L$22</c:f>
              <c:strCache>
                <c:ptCount val="1"/>
                <c:pt idx="0">
                  <c:v>B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'Symmetrical Components'!$N$22:$N$23</c:f>
              <c:numCache>
                <c:formatCode>0.000</c:formatCode>
                <c:ptCount val="2"/>
                <c:pt idx="0">
                  <c:v>7.0710678118654755</c:v>
                </c:pt>
                <c:pt idx="1">
                  <c:v>33.237673271730273</c:v>
                </c:pt>
              </c:numCache>
            </c:numRef>
          </c:xVal>
          <c:yVal>
            <c:numRef>
              <c:f>'Symmetrical Components'!$O$22:$O$23</c:f>
              <c:numCache>
                <c:formatCode>0.000</c:formatCode>
                <c:ptCount val="2"/>
                <c:pt idx="0">
                  <c:v>7.0710678118654746</c:v>
                </c:pt>
                <c:pt idx="1">
                  <c:v>104.72616884969028</c:v>
                </c:pt>
              </c:numCache>
            </c:numRef>
          </c:yVal>
          <c:smooth val="0"/>
        </c:ser>
        <c:ser>
          <c:idx val="2"/>
          <c:order val="15"/>
          <c:tx>
            <c:strRef>
              <c:f>'Symmetrical Components'!$L$24</c:f>
              <c:strCache>
                <c:ptCount val="1"/>
                <c:pt idx="0">
                  <c:v>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xVal>
            <c:numRef>
              <c:f>'Symmetrical Components'!$N$24:$N$25</c:f>
              <c:numCache>
                <c:formatCode>0.000</c:formatCode>
                <c:ptCount val="2"/>
                <c:pt idx="0">
                  <c:v>7.0710678118654755</c:v>
                </c:pt>
                <c:pt idx="1">
                  <c:v>39.851067811865484</c:v>
                </c:pt>
              </c:numCache>
            </c:numRef>
          </c:xVal>
          <c:yVal>
            <c:numRef>
              <c:f>'Symmetrical Components'!$O$24:$O$25</c:f>
              <c:numCache>
                <c:formatCode>0.000</c:formatCode>
                <c:ptCount val="2"/>
                <c:pt idx="0">
                  <c:v>7.0710678118654746</c:v>
                </c:pt>
                <c:pt idx="1">
                  <c:v>-49.70555766024232</c:v>
                </c:pt>
              </c:numCache>
            </c:numRef>
          </c:yVal>
          <c:smooth val="0"/>
        </c:ser>
        <c:ser>
          <c:idx val="3"/>
          <c:order val="16"/>
          <c:tx>
            <c:strRef>
              <c:f>'Symmetrical Components'!$L$26</c:f>
              <c:strCache>
                <c:ptCount val="1"/>
                <c:pt idx="0">
                  <c:v>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  <a:tailEnd type="arrow"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'Symmetrical Components'!$N$26:$N$27</c:f>
              <c:numCache>
                <c:formatCode>0.000</c:formatCode>
                <c:ptCount val="2"/>
                <c:pt idx="0">
                  <c:v>0</c:v>
                </c:pt>
                <c:pt idx="1">
                  <c:v>7.0710678118654755</c:v>
                </c:pt>
              </c:numCache>
            </c:numRef>
          </c:xVal>
          <c:yVal>
            <c:numRef>
              <c:f>'Symmetrical Components'!$O$26:$O$27</c:f>
              <c:numCache>
                <c:formatCode>0.000</c:formatCode>
                <c:ptCount val="2"/>
                <c:pt idx="0">
                  <c:v>0</c:v>
                </c:pt>
                <c:pt idx="1">
                  <c:v>7.0710678118654746</c:v>
                </c:pt>
              </c:numCache>
            </c:numRef>
          </c:yVal>
          <c:smooth val="0"/>
        </c:ser>
        <c:ser>
          <c:idx val="4"/>
          <c:order val="17"/>
          <c:tx>
            <c:strRef>
              <c:f>'Symmetrical Components'!$L$41</c:f>
              <c:strCache>
                <c:ptCount val="1"/>
                <c:pt idx="0">
                  <c:v>A(0)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'Symmetrical Components'!$N$41:$N$42</c:f>
              <c:numCache>
                <c:formatCode>0.000</c:formatCode>
                <c:ptCount val="2"/>
                <c:pt idx="0">
                  <c:v>-26.187932188134528</c:v>
                </c:pt>
                <c:pt idx="1">
                  <c:v>-13.343932188134529</c:v>
                </c:pt>
              </c:numCache>
            </c:numRef>
          </c:xVal>
          <c:yVal>
            <c:numRef>
              <c:f>'Symmetrical Components'!$O$41:$O$42</c:f>
              <c:numCache>
                <c:formatCode>0.000</c:formatCode>
                <c:ptCount val="2"/>
                <c:pt idx="0">
                  <c:v>-30.128932188134524</c:v>
                </c:pt>
                <c:pt idx="1">
                  <c:v>-28.289932188134525</c:v>
                </c:pt>
              </c:numCache>
            </c:numRef>
          </c:yVal>
          <c:smooth val="0"/>
        </c:ser>
        <c:ser>
          <c:idx val="5"/>
          <c:order val="18"/>
          <c:tx>
            <c:strRef>
              <c:f>'Symmetrical Components'!$L$43</c:f>
              <c:strCache>
                <c:ptCount val="1"/>
                <c:pt idx="0">
                  <c:v>B(0)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'Symmetrical Components'!$N$43:$N$44</c:f>
              <c:numCache>
                <c:formatCode>0.000</c:formatCode>
                <c:ptCount val="2"/>
                <c:pt idx="0">
                  <c:v>20.394067811865476</c:v>
                </c:pt>
                <c:pt idx="1">
                  <c:v>33.238067811865477</c:v>
                </c:pt>
              </c:numCache>
            </c:numRef>
          </c:xVal>
          <c:yVal>
            <c:numRef>
              <c:f>'Symmetrical Components'!$O$43:$O$44</c:f>
              <c:numCache>
                <c:formatCode>0.000</c:formatCode>
                <c:ptCount val="2"/>
                <c:pt idx="0">
                  <c:v>102.88206781186547</c:v>
                </c:pt>
                <c:pt idx="1">
                  <c:v>104.72106781186547</c:v>
                </c:pt>
              </c:numCache>
            </c:numRef>
          </c:yVal>
          <c:smooth val="0"/>
        </c:ser>
        <c:ser>
          <c:idx val="6"/>
          <c:order val="19"/>
          <c:tx>
            <c:strRef>
              <c:f>'Symmetrical Components'!$L$45</c:f>
              <c:strCache>
                <c:ptCount val="1"/>
                <c:pt idx="0">
                  <c:v>C(0)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'Symmetrical Components'!$N$45:$N$46</c:f>
              <c:numCache>
                <c:formatCode>0.000</c:formatCode>
                <c:ptCount val="2"/>
                <c:pt idx="0">
                  <c:v>27.007067811865479</c:v>
                </c:pt>
                <c:pt idx="1">
                  <c:v>39.851067811865477</c:v>
                </c:pt>
              </c:numCache>
            </c:numRef>
          </c:xVal>
          <c:yVal>
            <c:numRef>
              <c:f>'Symmetrical Components'!$O$45:$O$46</c:f>
              <c:numCache>
                <c:formatCode>0.000</c:formatCode>
                <c:ptCount val="2"/>
                <c:pt idx="0">
                  <c:v>-51.539932188134529</c:v>
                </c:pt>
                <c:pt idx="1">
                  <c:v>-49.70093218813453</c:v>
                </c:pt>
              </c:numCache>
            </c:numRef>
          </c:yVal>
          <c:smooth val="0"/>
        </c:ser>
        <c:ser>
          <c:idx val="7"/>
          <c:order val="20"/>
          <c:tx>
            <c:strRef>
              <c:f>'Symmetrical Components'!$L$48</c:f>
              <c:strCache>
                <c:ptCount val="1"/>
                <c:pt idx="0">
                  <c:v>A(+)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'Symmetrical Components'!$N$48:$N$49</c:f>
              <c:numCache>
                <c:formatCode>0.000</c:formatCode>
                <c:ptCount val="2"/>
                <c:pt idx="0">
                  <c:v>7.0710678118654755</c:v>
                </c:pt>
                <c:pt idx="1">
                  <c:v>-54.137932188134528</c:v>
                </c:pt>
              </c:numCache>
            </c:numRef>
          </c:xVal>
          <c:yVal>
            <c:numRef>
              <c:f>'Symmetrical Components'!$O$48:$O$49</c:f>
              <c:numCache>
                <c:formatCode>0.000</c:formatCode>
                <c:ptCount val="2"/>
                <c:pt idx="0">
                  <c:v>7.0710678118654746</c:v>
                </c:pt>
                <c:pt idx="1">
                  <c:v>-13.437932188134525</c:v>
                </c:pt>
              </c:numCache>
            </c:numRef>
          </c:yVal>
          <c:smooth val="0"/>
        </c:ser>
        <c:ser>
          <c:idx val="8"/>
          <c:order val="21"/>
          <c:tx>
            <c:strRef>
              <c:f>'Symmetrical Components'!$L$50</c:f>
              <c:strCache>
                <c:ptCount val="1"/>
                <c:pt idx="0">
                  <c:v>B(+)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'Symmetrical Components'!$N$50:$N$51</c:f>
              <c:numCache>
                <c:formatCode>0.000</c:formatCode>
                <c:ptCount val="2"/>
                <c:pt idx="0">
                  <c:v>7.0710678118654755</c:v>
                </c:pt>
                <c:pt idx="1">
                  <c:v>19.915067811865477</c:v>
                </c:pt>
              </c:numCache>
            </c:numRef>
          </c:xVal>
          <c:yVal>
            <c:numRef>
              <c:f>'Symmetrical Components'!$O$50:$O$51</c:f>
              <c:numCache>
                <c:formatCode>0.000</c:formatCode>
                <c:ptCount val="2"/>
                <c:pt idx="0">
                  <c:v>7.0710678118654746</c:v>
                </c:pt>
                <c:pt idx="1">
                  <c:v>70.332067811865471</c:v>
                </c:pt>
              </c:numCache>
            </c:numRef>
          </c:yVal>
          <c:smooth val="0"/>
        </c:ser>
        <c:ser>
          <c:idx val="9"/>
          <c:order val="22"/>
          <c:tx>
            <c:strRef>
              <c:f>'Symmetrical Components'!$L$52</c:f>
              <c:strCache>
                <c:ptCount val="1"/>
                <c:pt idx="0">
                  <c:v>C(+)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'Symmetrical Components'!$N$52:$N$53</c:f>
              <c:numCache>
                <c:formatCode>0.000</c:formatCode>
                <c:ptCount val="2"/>
                <c:pt idx="0">
                  <c:v>7.0710678118654755</c:v>
                </c:pt>
                <c:pt idx="1">
                  <c:v>55.436067811865477</c:v>
                </c:pt>
              </c:numCache>
            </c:numRef>
          </c:xVal>
          <c:yVal>
            <c:numRef>
              <c:f>'Symmetrical Components'!$O$52:$O$53</c:f>
              <c:numCache>
                <c:formatCode>0.000</c:formatCode>
                <c:ptCount val="2"/>
                <c:pt idx="0">
                  <c:v>7.0710678118654746</c:v>
                </c:pt>
                <c:pt idx="1">
                  <c:v>-35.680932188134527</c:v>
                </c:pt>
              </c:numCache>
            </c:numRef>
          </c:yVal>
          <c:smooth val="0"/>
        </c:ser>
        <c:ser>
          <c:idx val="10"/>
          <c:order val="23"/>
          <c:tx>
            <c:strRef>
              <c:f>'Symmetrical Components'!$L$55</c:f>
              <c:strCache>
                <c:ptCount val="1"/>
                <c:pt idx="0">
                  <c:v>A(-)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'Symmetrical Components'!$N$55:$N$56</c:f>
              <c:numCache>
                <c:formatCode>0.000</c:formatCode>
                <c:ptCount val="2"/>
                <c:pt idx="0">
                  <c:v>-54.137932188134528</c:v>
                </c:pt>
                <c:pt idx="1">
                  <c:v>-26.187932188134528</c:v>
                </c:pt>
              </c:numCache>
            </c:numRef>
          </c:xVal>
          <c:yVal>
            <c:numRef>
              <c:f>'Symmetrical Components'!$O$55:$O$56</c:f>
              <c:numCache>
                <c:formatCode>0.000</c:formatCode>
                <c:ptCount val="2"/>
                <c:pt idx="0">
                  <c:v>-13.437932188134525</c:v>
                </c:pt>
                <c:pt idx="1">
                  <c:v>-30.128932188134524</c:v>
                </c:pt>
              </c:numCache>
            </c:numRef>
          </c:yVal>
          <c:smooth val="0"/>
        </c:ser>
        <c:ser>
          <c:idx val="12"/>
          <c:order val="24"/>
          <c:tx>
            <c:strRef>
              <c:f>'Symmetrical Components'!$L$57</c:f>
              <c:strCache>
                <c:ptCount val="1"/>
                <c:pt idx="0">
                  <c:v>B(-)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4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'Symmetrical Components'!$N$57:$N$58</c:f>
              <c:numCache>
                <c:formatCode>0.000</c:formatCode>
                <c:ptCount val="2"/>
                <c:pt idx="0">
                  <c:v>19.915067811865477</c:v>
                </c:pt>
                <c:pt idx="1">
                  <c:v>20.394067811865476</c:v>
                </c:pt>
              </c:numCache>
            </c:numRef>
          </c:xVal>
          <c:yVal>
            <c:numRef>
              <c:f>'Symmetrical Components'!$O$57:$O$58</c:f>
              <c:numCache>
                <c:formatCode>0.000</c:formatCode>
                <c:ptCount val="2"/>
                <c:pt idx="0">
                  <c:v>70.332067811865471</c:v>
                </c:pt>
                <c:pt idx="1">
                  <c:v>102.88206781186547</c:v>
                </c:pt>
              </c:numCache>
            </c:numRef>
          </c:yVal>
          <c:smooth val="0"/>
        </c:ser>
        <c:ser>
          <c:idx val="11"/>
          <c:order val="25"/>
          <c:tx>
            <c:strRef>
              <c:f>'Symmetrical Components'!$L$59</c:f>
              <c:strCache>
                <c:ptCount val="1"/>
                <c:pt idx="0">
                  <c:v>C(-)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  <a:headEnd type="none" w="med" len="med"/>
              <a:tailEnd type="arrow" w="med" len="med"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'Symmetrical Components'!$N$59:$N$60</c:f>
              <c:numCache>
                <c:formatCode>0.000</c:formatCode>
                <c:ptCount val="2"/>
                <c:pt idx="0">
                  <c:v>55.436067811865477</c:v>
                </c:pt>
                <c:pt idx="1">
                  <c:v>27.007067811865479</c:v>
                </c:pt>
              </c:numCache>
            </c:numRef>
          </c:xVal>
          <c:yVal>
            <c:numRef>
              <c:f>'Symmetrical Components'!$O$59:$O$60</c:f>
              <c:numCache>
                <c:formatCode>0.000</c:formatCode>
                <c:ptCount val="2"/>
                <c:pt idx="0">
                  <c:v>-35.680932188134527</c:v>
                </c:pt>
                <c:pt idx="1">
                  <c:v>-51.539932188134529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9693392"/>
        <c:axId val="602685384"/>
      </c:scatterChart>
      <c:valAx>
        <c:axId val="599693392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685384"/>
        <c:crosses val="autoZero"/>
        <c:crossBetween val="midCat"/>
      </c:valAx>
      <c:valAx>
        <c:axId val="602685384"/>
        <c:scaling>
          <c:orientation val="minMax"/>
        </c:scaling>
        <c:delete val="0"/>
        <c:axPos val="l"/>
        <c:numFmt formatCode="0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693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4</xdr:row>
      <xdr:rowOff>38099</xdr:rowOff>
    </xdr:from>
    <xdr:to>
      <xdr:col>10</xdr:col>
      <xdr:colOff>363220</xdr:colOff>
      <xdr:row>29</xdr:row>
      <xdr:rowOff>35638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92891</xdr:colOff>
      <xdr:row>33</xdr:row>
      <xdr:rowOff>38100</xdr:rowOff>
    </xdr:from>
    <xdr:to>
      <xdr:col>10</xdr:col>
      <xdr:colOff>388171</xdr:colOff>
      <xdr:row>59</xdr:row>
      <xdr:rowOff>175260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</xdr:colOff>
      <xdr:row>11</xdr:row>
      <xdr:rowOff>30480</xdr:rowOff>
    </xdr:from>
    <xdr:to>
      <xdr:col>13</xdr:col>
      <xdr:colOff>716280</xdr:colOff>
      <xdr:row>12</xdr:row>
      <xdr:rowOff>22860</xdr:rowOff>
    </xdr:to>
    <xdr:sp macro="" textlink="">
      <xdr:nvSpPr>
        <xdr:cNvPr id="7" name="Right Brace 6"/>
        <xdr:cNvSpPr/>
      </xdr:nvSpPr>
      <xdr:spPr>
        <a:xfrm rot="5400000">
          <a:off x="6162675" y="1346835"/>
          <a:ext cx="175260" cy="1855470"/>
        </a:xfrm>
        <a:prstGeom prst="rightBrace">
          <a:avLst>
            <a:gd name="adj1" fmla="val 81111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22"/>
  <sheetViews>
    <sheetView showGridLines="0" workbookViewId="0">
      <selection activeCell="B2" sqref="B2"/>
    </sheetView>
  </sheetViews>
  <sheetFormatPr defaultRowHeight="14.4" x14ac:dyDescent="0.3"/>
  <cols>
    <col min="1" max="1" width="3.33203125" customWidth="1"/>
  </cols>
  <sheetData>
    <row r="2" spans="2:2" ht="21" x14ac:dyDescent="0.4">
      <c r="B2" s="16" t="s">
        <v>15</v>
      </c>
    </row>
    <row r="3" spans="2:2" ht="21" x14ac:dyDescent="0.4">
      <c r="B3" s="16"/>
    </row>
    <row r="4" spans="2:2" ht="21" x14ac:dyDescent="0.4">
      <c r="B4" s="16" t="s">
        <v>48</v>
      </c>
    </row>
    <row r="5" spans="2:2" ht="21" x14ac:dyDescent="0.4">
      <c r="B5" s="16"/>
    </row>
    <row r="6" spans="2:2" ht="21" x14ac:dyDescent="0.4">
      <c r="B6" s="16" t="s">
        <v>16</v>
      </c>
    </row>
    <row r="7" spans="2:2" ht="21" x14ac:dyDescent="0.4">
      <c r="B7" s="16" t="s">
        <v>17</v>
      </c>
    </row>
    <row r="8" spans="2:2" ht="21" x14ac:dyDescent="0.4">
      <c r="B8" s="16" t="s">
        <v>18</v>
      </c>
    </row>
    <row r="9" spans="2:2" ht="21" x14ac:dyDescent="0.4">
      <c r="B9" s="16" t="s">
        <v>19</v>
      </c>
    </row>
    <row r="10" spans="2:2" ht="21" x14ac:dyDescent="0.4">
      <c r="B10" s="16" t="s">
        <v>20</v>
      </c>
    </row>
    <row r="11" spans="2:2" ht="21" x14ac:dyDescent="0.4">
      <c r="B11" s="16" t="s">
        <v>21</v>
      </c>
    </row>
    <row r="12" spans="2:2" ht="21" x14ac:dyDescent="0.4">
      <c r="B12" s="16"/>
    </row>
    <row r="13" spans="2:2" ht="21" x14ac:dyDescent="0.4">
      <c r="B13" s="16" t="s">
        <v>22</v>
      </c>
    </row>
    <row r="14" spans="2:2" ht="21" x14ac:dyDescent="0.4">
      <c r="B14" s="16" t="s">
        <v>23</v>
      </c>
    </row>
    <row r="15" spans="2:2" ht="21" x14ac:dyDescent="0.4">
      <c r="B15" s="16"/>
    </row>
    <row r="16" spans="2:2" ht="21" x14ac:dyDescent="0.4">
      <c r="B16" s="16" t="s">
        <v>24</v>
      </c>
    </row>
    <row r="17" spans="2:2" ht="21" x14ac:dyDescent="0.4">
      <c r="B17" s="16" t="s">
        <v>25</v>
      </c>
    </row>
    <row r="18" spans="2:2" ht="21" x14ac:dyDescent="0.4">
      <c r="B18" s="16" t="s">
        <v>26</v>
      </c>
    </row>
    <row r="19" spans="2:2" ht="21" x14ac:dyDescent="0.4">
      <c r="B19" s="16" t="s">
        <v>27</v>
      </c>
    </row>
    <row r="20" spans="2:2" ht="21" x14ac:dyDescent="0.4">
      <c r="B20" s="16" t="s">
        <v>28</v>
      </c>
    </row>
    <row r="21" spans="2:2" ht="21" x14ac:dyDescent="0.4">
      <c r="B21" s="16" t="s">
        <v>29</v>
      </c>
    </row>
    <row r="22" spans="2:2" ht="21" x14ac:dyDescent="0.4">
      <c r="B22" s="16" t="s">
        <v>30</v>
      </c>
    </row>
  </sheetData>
  <pageMargins left="0.7" right="0.7" top="0.75" bottom="0.75" header="0.3" footer="0.3"/>
  <pageSetup paperSize="9" scale="75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16"/>
  <sheetViews>
    <sheetView showGridLines="0" tabSelected="1" zoomScaleNormal="100" workbookViewId="0">
      <selection activeCell="V39" sqref="V39"/>
    </sheetView>
  </sheetViews>
  <sheetFormatPr defaultRowHeight="14.4" x14ac:dyDescent="0.3"/>
  <cols>
    <col min="1" max="1" width="3.6640625" customWidth="1"/>
    <col min="2" max="2" width="2.109375" customWidth="1"/>
    <col min="3" max="3" width="8.21875" customWidth="1"/>
    <col min="4" max="4" width="8.77734375" bestFit="1" customWidth="1"/>
    <col min="5" max="5" width="7" bestFit="1" customWidth="1"/>
    <col min="6" max="6" width="3.33203125" customWidth="1"/>
    <col min="11" max="11" width="8.88671875" customWidth="1"/>
    <col min="12" max="12" width="6.44140625" bestFit="1" customWidth="1"/>
    <col min="13" max="13" width="10.21875" bestFit="1" customWidth="1"/>
    <col min="14" max="14" width="10.88671875" bestFit="1" customWidth="1"/>
    <col min="15" max="15" width="7.5546875" bestFit="1" customWidth="1"/>
    <col min="16" max="16" width="15.77734375" bestFit="1" customWidth="1"/>
    <col min="17" max="17" width="10.21875" bestFit="1" customWidth="1"/>
    <col min="18" max="18" width="8.21875" bestFit="1" customWidth="1"/>
    <col min="19" max="19" width="5.5546875" bestFit="1" customWidth="1"/>
    <col min="20" max="20" width="3.44140625" customWidth="1"/>
    <col min="21" max="21" width="5.77734375" customWidth="1"/>
    <col min="22" max="22" width="10.21875" bestFit="1" customWidth="1"/>
    <col min="23" max="23" width="7.21875" bestFit="1" customWidth="1"/>
    <col min="24" max="24" width="5.21875" bestFit="1" customWidth="1"/>
    <col min="25" max="25" width="10.109375" bestFit="1" customWidth="1"/>
    <col min="26" max="27" width="7.33203125" bestFit="1" customWidth="1"/>
  </cols>
  <sheetData>
    <row r="1" spans="2:22" s="14" customFormat="1" x14ac:dyDescent="0.3"/>
    <row r="2" spans="2:22" s="14" customFormat="1" ht="20.399999999999999" thickBot="1" x14ac:dyDescent="0.45">
      <c r="B2" s="18" t="s">
        <v>37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2:22" s="14" customFormat="1" ht="15" thickTop="1" x14ac:dyDescent="0.3"/>
    <row r="4" spans="2:22" s="14" customFormat="1" x14ac:dyDescent="0.3"/>
    <row r="5" spans="2:22" s="14" customFormat="1" ht="18" thickBot="1" x14ac:dyDescent="0.4">
      <c r="L5" s="19" t="s">
        <v>36</v>
      </c>
      <c r="M5" s="19"/>
      <c r="N5" s="19"/>
      <c r="O5" s="19"/>
    </row>
    <row r="6" spans="2:22" s="14" customFormat="1" ht="15.6" thickTop="1" thickBot="1" x14ac:dyDescent="0.35">
      <c r="L6" s="13" t="s">
        <v>38</v>
      </c>
      <c r="M6" s="13" t="s">
        <v>4</v>
      </c>
      <c r="N6" s="20" t="s">
        <v>5</v>
      </c>
      <c r="O6" s="20"/>
      <c r="U6" s="15"/>
      <c r="V6" s="15"/>
    </row>
    <row r="7" spans="2:22" s="14" customFormat="1" x14ac:dyDescent="0.3">
      <c r="L7"/>
      <c r="M7" s="8"/>
      <c r="N7" s="12" t="s">
        <v>34</v>
      </c>
      <c r="O7" s="12" t="s">
        <v>35</v>
      </c>
    </row>
    <row r="8" spans="2:22" s="14" customFormat="1" x14ac:dyDescent="0.3">
      <c r="L8" s="5" t="s">
        <v>1</v>
      </c>
      <c r="M8" s="9">
        <v>40.83</v>
      </c>
      <c r="N8" s="5">
        <v>-120</v>
      </c>
      <c r="O8" s="21">
        <f>RADIANS(N8)</f>
        <v>-2.0943951023931953</v>
      </c>
    </row>
    <row r="9" spans="2:22" s="14" customFormat="1" x14ac:dyDescent="0.3">
      <c r="L9" s="6" t="s">
        <v>31</v>
      </c>
      <c r="M9" s="10">
        <v>101.1</v>
      </c>
      <c r="N9" s="6">
        <v>-285</v>
      </c>
      <c r="O9" s="22">
        <f t="shared" ref="O9:O11" si="0">RADIANS(N9)</f>
        <v>-4.9741883681838388</v>
      </c>
    </row>
    <row r="10" spans="2:22" s="14" customFormat="1" x14ac:dyDescent="0.3">
      <c r="L10" s="4" t="s">
        <v>32</v>
      </c>
      <c r="M10" s="11">
        <v>65.56</v>
      </c>
      <c r="N10" s="4">
        <v>-60</v>
      </c>
      <c r="O10" s="23">
        <f t="shared" si="0"/>
        <v>-1.0471975511965976</v>
      </c>
    </row>
    <row r="11" spans="2:22" s="14" customFormat="1" x14ac:dyDescent="0.3">
      <c r="L11" s="7" t="s">
        <v>33</v>
      </c>
      <c r="M11" s="54">
        <v>10</v>
      </c>
      <c r="N11" s="7">
        <v>45</v>
      </c>
      <c r="O11" s="24">
        <f t="shared" si="0"/>
        <v>0.78539816339744828</v>
      </c>
    </row>
    <row r="12" spans="2:22" s="14" customFormat="1" x14ac:dyDescent="0.3"/>
    <row r="13" spans="2:22" s="14" customFormat="1" x14ac:dyDescent="0.3">
      <c r="L13" s="17" t="s">
        <v>46</v>
      </c>
      <c r="M13" s="17"/>
      <c r="N13" s="17"/>
    </row>
    <row r="14" spans="2:22" s="14" customFormat="1" x14ac:dyDescent="0.3"/>
    <row r="15" spans="2:22" s="14" customFormat="1" x14ac:dyDescent="0.3"/>
    <row r="16" spans="2:22" s="14" customFormat="1" ht="18" thickBot="1" x14ac:dyDescent="0.4">
      <c r="L16" s="19" t="s">
        <v>47</v>
      </c>
      <c r="M16" s="19"/>
      <c r="N16" s="19"/>
      <c r="O16" s="19"/>
      <c r="P16" s="19"/>
    </row>
    <row r="17" spans="2:24" s="14" customFormat="1" ht="15.6" thickTop="1" thickBot="1" x14ac:dyDescent="0.35">
      <c r="L17" s="26" t="s">
        <v>14</v>
      </c>
      <c r="M17" s="26"/>
      <c r="N17" s="26"/>
      <c r="O17" s="26"/>
      <c r="P17" s="26" t="s">
        <v>10</v>
      </c>
      <c r="V17" s="15"/>
      <c r="W17" s="15"/>
      <c r="X17" s="15"/>
    </row>
    <row r="18" spans="2:24" s="14" customFormat="1" ht="15.6" thickTop="1" thickBot="1" x14ac:dyDescent="0.35">
      <c r="L18" s="26" t="s">
        <v>38</v>
      </c>
      <c r="M18" s="26" t="s">
        <v>39</v>
      </c>
      <c r="N18" s="26" t="s">
        <v>40</v>
      </c>
      <c r="O18" s="26"/>
      <c r="P18" s="26"/>
      <c r="V18" s="15"/>
      <c r="W18" s="15"/>
      <c r="X18" s="15"/>
    </row>
    <row r="19" spans="2:24" s="14" customFormat="1" ht="15.6" thickTop="1" thickBot="1" x14ac:dyDescent="0.35">
      <c r="L19" s="26"/>
      <c r="M19" s="26"/>
      <c r="N19" s="27" t="s">
        <v>2</v>
      </c>
      <c r="O19" s="27" t="s">
        <v>9</v>
      </c>
      <c r="P19" s="27" t="s">
        <v>12</v>
      </c>
      <c r="V19" s="15"/>
    </row>
    <row r="20" spans="2:24" s="14" customFormat="1" ht="15" thickTop="1" x14ac:dyDescent="0.3">
      <c r="L20" s="28" t="str">
        <f>L8</f>
        <v>A</v>
      </c>
      <c r="M20" s="29" t="s">
        <v>7</v>
      </c>
      <c r="N20" s="30">
        <f>$N$27</f>
        <v>7.0710678118654755</v>
      </c>
      <c r="O20" s="30">
        <f>$O$27</f>
        <v>7.0710678118654746</v>
      </c>
      <c r="P20" s="28" t="str">
        <f>COMPLEX(ROUND((N21-N20),3),ROUND((O21-O20),3))</f>
        <v>-20.415-35.36i</v>
      </c>
      <c r="V20" s="15"/>
      <c r="W20" s="15"/>
      <c r="X20" s="15"/>
    </row>
    <row r="21" spans="2:24" s="14" customFormat="1" x14ac:dyDescent="0.3">
      <c r="L21" s="31"/>
      <c r="M21" s="32" t="s">
        <v>8</v>
      </c>
      <c r="N21" s="33">
        <f>$N$20+$M$8*COS($O$8)</f>
        <v>-13.343932188134513</v>
      </c>
      <c r="O21" s="33">
        <f>$O$20+$M$8*SIN($O$8)</f>
        <v>-28.288749424653155</v>
      </c>
      <c r="P21" s="31"/>
      <c r="V21" s="15"/>
      <c r="W21" s="15"/>
      <c r="X21" s="15"/>
    </row>
    <row r="22" spans="2:24" s="14" customFormat="1" x14ac:dyDescent="0.3">
      <c r="L22" s="38" t="str">
        <f>L9</f>
        <v>B</v>
      </c>
      <c r="M22" s="34" t="s">
        <v>7</v>
      </c>
      <c r="N22" s="35">
        <f>$N$27</f>
        <v>7.0710678118654755</v>
      </c>
      <c r="O22" s="35">
        <f>$O$27</f>
        <v>7.0710678118654746</v>
      </c>
      <c r="P22" s="38" t="str">
        <f>COMPLEX(ROUND((N23-N22),3),ROUND((O23-O22),3))</f>
        <v>26.167+97.655i</v>
      </c>
      <c r="V22" s="15"/>
      <c r="W22" s="15"/>
      <c r="X22" s="15"/>
    </row>
    <row r="23" spans="2:24" s="14" customFormat="1" x14ac:dyDescent="0.3">
      <c r="L23" s="39"/>
      <c r="M23" s="34" t="s">
        <v>8</v>
      </c>
      <c r="N23" s="35">
        <f>$N$22+$M$9*COS($O$9)</f>
        <v>33.237673271730273</v>
      </c>
      <c r="O23" s="35">
        <f>$O$22+$M$9*SIN($O$9)</f>
        <v>104.72616884969028</v>
      </c>
      <c r="P23" s="39"/>
      <c r="V23" s="15"/>
      <c r="W23" s="15"/>
      <c r="X23" s="15"/>
    </row>
    <row r="24" spans="2:24" s="14" customFormat="1" x14ac:dyDescent="0.3">
      <c r="L24" s="40" t="str">
        <f>L10</f>
        <v>C</v>
      </c>
      <c r="M24" s="36" t="s">
        <v>7</v>
      </c>
      <c r="N24" s="37">
        <f>$N$27</f>
        <v>7.0710678118654755</v>
      </c>
      <c r="O24" s="37">
        <f>$O$27</f>
        <v>7.0710678118654746</v>
      </c>
      <c r="P24" s="40" t="str">
        <f>COMPLEX(ROUND((N25-N24),3),ROUND((O25-O24),3))</f>
        <v>32.78-56.777i</v>
      </c>
      <c r="V24" s="15"/>
      <c r="W24" s="15"/>
      <c r="X24" s="15"/>
    </row>
    <row r="25" spans="2:24" s="14" customFormat="1" x14ac:dyDescent="0.3">
      <c r="L25" s="41"/>
      <c r="M25" s="36" t="s">
        <v>8</v>
      </c>
      <c r="N25" s="37">
        <f>$N$24+$M$10*COS($O$10)</f>
        <v>39.851067811865484</v>
      </c>
      <c r="O25" s="37">
        <f>$O$24+$M$10*SIN($O$10)</f>
        <v>-49.70555766024232</v>
      </c>
      <c r="P25" s="41"/>
      <c r="V25" s="15"/>
      <c r="W25" s="15"/>
      <c r="X25" s="15"/>
    </row>
    <row r="26" spans="2:24" x14ac:dyDescent="0.3">
      <c r="C26" s="15"/>
      <c r="D26" s="15"/>
      <c r="E26" s="15"/>
      <c r="L26" s="55" t="str">
        <f>L11</f>
        <v>N</v>
      </c>
      <c r="M26" s="56" t="s">
        <v>7</v>
      </c>
      <c r="N26" s="57">
        <v>0</v>
      </c>
      <c r="O26" s="57">
        <v>0</v>
      </c>
      <c r="P26" s="55" t="str">
        <f>COMPLEX(ROUND((N27-N26),3),ROUND((O27-O26),3))</f>
        <v>7.071+7.071i</v>
      </c>
      <c r="V26" s="15"/>
      <c r="W26" s="15"/>
      <c r="X26" s="15"/>
    </row>
    <row r="27" spans="2:24" x14ac:dyDescent="0.3">
      <c r="C27" s="15"/>
      <c r="D27" s="15"/>
      <c r="E27" s="15"/>
      <c r="L27" s="58"/>
      <c r="M27" s="56" t="s">
        <v>8</v>
      </c>
      <c r="N27" s="57">
        <f>$M$11*COS($O$11)</f>
        <v>7.0710678118654755</v>
      </c>
      <c r="O27" s="57">
        <f>$M$11*SIN($O$11)</f>
        <v>7.0710678118654746</v>
      </c>
      <c r="P27" s="58"/>
      <c r="V27" s="15"/>
      <c r="W27" s="15"/>
      <c r="X27" s="15"/>
    </row>
    <row r="28" spans="2:24" x14ac:dyDescent="0.3">
      <c r="B28" s="14"/>
      <c r="C28" s="14"/>
      <c r="D28" s="14"/>
      <c r="E28" s="14"/>
    </row>
    <row r="32" spans="2:24" ht="18" thickBot="1" x14ac:dyDescent="0.4">
      <c r="B32" s="19" t="s">
        <v>45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2:28" ht="15.6" thickTop="1" thickBot="1" x14ac:dyDescent="0.35"/>
    <row r="34" spans="2:28" ht="15.6" thickTop="1" thickBot="1" x14ac:dyDescent="0.35">
      <c r="L34" s="26" t="s">
        <v>14</v>
      </c>
      <c r="M34" s="26"/>
      <c r="N34" s="26"/>
      <c r="O34" s="26"/>
      <c r="P34" s="26" t="s">
        <v>10</v>
      </c>
      <c r="Q34" s="26" t="s">
        <v>13</v>
      </c>
      <c r="R34" s="26"/>
      <c r="S34" s="26"/>
    </row>
    <row r="35" spans="2:28" ht="15.6" thickTop="1" thickBot="1" x14ac:dyDescent="0.35">
      <c r="E35" s="2"/>
      <c r="L35" s="26" t="s">
        <v>38</v>
      </c>
      <c r="M35" s="26" t="s">
        <v>39</v>
      </c>
      <c r="N35" s="26" t="s">
        <v>40</v>
      </c>
      <c r="O35" s="26"/>
      <c r="P35" s="26"/>
      <c r="Q35" s="26" t="s">
        <v>4</v>
      </c>
      <c r="R35" s="26" t="s">
        <v>5</v>
      </c>
      <c r="S35" s="26"/>
    </row>
    <row r="36" spans="2:28" ht="15.6" thickTop="1" thickBot="1" x14ac:dyDescent="0.35">
      <c r="L36" s="26"/>
      <c r="M36" s="26"/>
      <c r="N36" s="27" t="s">
        <v>2</v>
      </c>
      <c r="O36" s="27" t="s">
        <v>9</v>
      </c>
      <c r="P36" s="27" t="s">
        <v>12</v>
      </c>
      <c r="Q36" s="26"/>
      <c r="R36" s="27" t="s">
        <v>6</v>
      </c>
      <c r="S36" s="27" t="s">
        <v>3</v>
      </c>
    </row>
    <row r="37" spans="2:28" ht="15.6" thickTop="1" thickBot="1" x14ac:dyDescent="0.35">
      <c r="L37" s="25" t="s">
        <v>44</v>
      </c>
      <c r="M37" s="25"/>
      <c r="N37" s="25"/>
      <c r="O37" s="25"/>
      <c r="P37" s="25"/>
      <c r="Q37" s="25"/>
      <c r="R37" s="25"/>
      <c r="S37" s="25"/>
    </row>
    <row r="38" spans="2:28" x14ac:dyDescent="0.3">
      <c r="L38" s="59" t="s">
        <v>0</v>
      </c>
      <c r="M38" s="59" t="s">
        <v>8</v>
      </c>
      <c r="N38" s="60">
        <f>Q38*COS(S38)</f>
        <v>-0.49999999999999978</v>
      </c>
      <c r="O38" s="60">
        <f>Q38*SIN(S38)</f>
        <v>0.86602540378443871</v>
      </c>
      <c r="P38" s="61" t="str">
        <f>COMPLEX(ROUND(N38,3),ROUND(O38,3))</f>
        <v>-0.5+0.866i</v>
      </c>
      <c r="Q38" s="61">
        <v>1</v>
      </c>
      <c r="R38" s="61">
        <v>120</v>
      </c>
      <c r="S38" s="62">
        <f>RADIANS(R38)</f>
        <v>2.0943951023931953</v>
      </c>
      <c r="V38" s="14"/>
      <c r="W38" s="14"/>
      <c r="X38" s="14"/>
      <c r="Y38" s="14"/>
      <c r="Z38" s="14"/>
      <c r="AA38" s="14"/>
      <c r="AB38" s="14"/>
    </row>
    <row r="39" spans="2:28" x14ac:dyDescent="0.3">
      <c r="L39" s="63" t="s">
        <v>11</v>
      </c>
      <c r="M39" s="63" t="s">
        <v>8</v>
      </c>
      <c r="N39" s="64">
        <f>Q39*COS(S39)</f>
        <v>-0.50000000000000044</v>
      </c>
      <c r="O39" s="64">
        <f>Q39*SIN(S39)</f>
        <v>-0.86602540378443837</v>
      </c>
      <c r="P39" s="65" t="str">
        <f>COMPLEX(ROUND(N39,3),ROUND(O39,3))</f>
        <v>-0.5-0.866i</v>
      </c>
      <c r="Q39" s="65">
        <v>1</v>
      </c>
      <c r="R39" s="65">
        <v>240</v>
      </c>
      <c r="S39" s="66">
        <f>RADIANS(R39)</f>
        <v>4.1887902047863905</v>
      </c>
      <c r="V39" s="14"/>
      <c r="W39" s="14"/>
      <c r="X39" s="14"/>
      <c r="Y39" s="14"/>
      <c r="Z39" s="14"/>
      <c r="AA39" s="14"/>
      <c r="AB39" s="14"/>
    </row>
    <row r="40" spans="2:28" ht="15" thickBot="1" x14ac:dyDescent="0.35">
      <c r="L40" s="25" t="s">
        <v>41</v>
      </c>
      <c r="M40" s="25"/>
      <c r="N40" s="25"/>
      <c r="O40" s="25"/>
      <c r="P40" s="25"/>
      <c r="Q40" s="25"/>
      <c r="R40" s="25"/>
      <c r="S40" s="25"/>
      <c r="V40" s="14"/>
      <c r="W40" s="14"/>
      <c r="X40" s="14"/>
      <c r="Y40" s="14"/>
      <c r="Z40" s="14"/>
      <c r="AA40" s="14"/>
      <c r="AB40" s="14"/>
    </row>
    <row r="41" spans="2:28" ht="15" thickTop="1" x14ac:dyDescent="0.3">
      <c r="L41" s="28" t="str">
        <f>$L$8&amp;"(0)"</f>
        <v>A(0)</v>
      </c>
      <c r="M41" s="29" t="s">
        <v>7</v>
      </c>
      <c r="N41" s="30">
        <f>N56</f>
        <v>-26.187932188134528</v>
      </c>
      <c r="O41" s="30">
        <f>O56</f>
        <v>-30.128932188134524</v>
      </c>
      <c r="P41" s="28" t="str">
        <f>COMPLEX(ROUND(IMREAL(IMPRODUCT((1/3),(IMSUM($P$20,$P$22,$P$24)))),3),ROUND(IMAGINARY(IMPRODUCT((1/3),(IMSUM($P$20,$P$22,$P$24)))),3))</f>
        <v>12.844+1.839i</v>
      </c>
      <c r="Q41" s="43">
        <f>IMABS(P41)</f>
        <v>12.974985818874718</v>
      </c>
      <c r="R41" s="43">
        <f>DEGREES(S41)</f>
        <v>8.1482127833857412</v>
      </c>
      <c r="S41" s="49">
        <f>IMARGUMENT(P41)</f>
        <v>0.14221314122317269</v>
      </c>
      <c r="V41" s="14"/>
      <c r="W41" s="14"/>
      <c r="X41" s="14"/>
      <c r="Y41" s="14"/>
      <c r="Z41" s="14"/>
      <c r="AA41" s="14"/>
      <c r="AB41" s="14"/>
    </row>
    <row r="42" spans="2:28" x14ac:dyDescent="0.3">
      <c r="L42" s="31" t="str">
        <f t="shared" ref="L41:L42" si="1">V5&amp;"(0)"</f>
        <v>(0)</v>
      </c>
      <c r="M42" s="32" t="s">
        <v>8</v>
      </c>
      <c r="N42" s="33">
        <f>N41+IMREAL(P41)</f>
        <v>-13.343932188134529</v>
      </c>
      <c r="O42" s="33">
        <f>O41+IMAGINARY(P41)</f>
        <v>-28.289932188134525</v>
      </c>
      <c r="P42" s="31"/>
      <c r="Q42" s="42"/>
      <c r="R42" s="42"/>
      <c r="S42" s="48"/>
      <c r="V42" s="14"/>
      <c r="W42" s="14"/>
      <c r="X42" s="14"/>
      <c r="Y42" s="14"/>
      <c r="Z42" s="14"/>
      <c r="AA42" s="14"/>
      <c r="AB42" s="14"/>
    </row>
    <row r="43" spans="2:28" x14ac:dyDescent="0.3">
      <c r="B43" s="15"/>
      <c r="C43" s="15"/>
      <c r="D43" s="15"/>
      <c r="E43" s="15"/>
      <c r="L43" s="38" t="str">
        <f>$L$9&amp;"(0)"</f>
        <v>B(0)</v>
      </c>
      <c r="M43" s="34" t="s">
        <v>7</v>
      </c>
      <c r="N43" s="35">
        <f>N58</f>
        <v>20.394067811865476</v>
      </c>
      <c r="O43" s="35">
        <f>O58</f>
        <v>102.88206781186547</v>
      </c>
      <c r="P43" s="38" t="str">
        <f t="shared" ref="P43:P46" si="2">COMPLEX(ROUND(IMREAL(IMPRODUCT((1/3),(IMSUM($P$20,$P$22,$P$24)))),3),ROUND(IMAGINARY(IMPRODUCT((1/3),(IMSUM($P$20,$P$22,$P$24)))),3))</f>
        <v>12.844+1.839i</v>
      </c>
      <c r="Q43" s="44">
        <f>IMABS(P43)</f>
        <v>12.974985818874718</v>
      </c>
      <c r="R43" s="44">
        <f>DEGREES(S43)</f>
        <v>8.1482127833857412</v>
      </c>
      <c r="S43" s="50">
        <f>IMARGUMENT(P43)</f>
        <v>0.14221314122317269</v>
      </c>
      <c r="V43" s="14"/>
      <c r="W43" s="14"/>
      <c r="X43" s="14"/>
      <c r="Y43" s="14"/>
      <c r="Z43" s="14"/>
      <c r="AA43" s="14"/>
      <c r="AB43" s="14"/>
    </row>
    <row r="44" spans="2:28" x14ac:dyDescent="0.3">
      <c r="B44" s="14"/>
      <c r="C44" s="14"/>
      <c r="D44" s="14"/>
      <c r="E44" s="14"/>
      <c r="L44" s="39"/>
      <c r="M44" s="34" t="s">
        <v>8</v>
      </c>
      <c r="N44" s="35">
        <f>N43+IMREAL(P43)</f>
        <v>33.238067811865477</v>
      </c>
      <c r="O44" s="35">
        <f>O43+IMAGINARY(P43)</f>
        <v>104.72106781186547</v>
      </c>
      <c r="P44" s="39"/>
      <c r="Q44" s="45"/>
      <c r="R44" s="45"/>
      <c r="S44" s="51"/>
      <c r="V44" s="14"/>
      <c r="W44" s="14"/>
      <c r="X44" s="14"/>
      <c r="Y44" s="14"/>
      <c r="Z44" s="14"/>
      <c r="AA44" s="14"/>
      <c r="AB44" s="14"/>
    </row>
    <row r="45" spans="2:28" x14ac:dyDescent="0.3">
      <c r="B45" s="14"/>
      <c r="C45" s="14"/>
      <c r="D45" s="14"/>
      <c r="E45" s="14"/>
      <c r="L45" s="40" t="str">
        <f>$L$10&amp;"(0)"</f>
        <v>C(0)</v>
      </c>
      <c r="M45" s="36" t="s">
        <v>7</v>
      </c>
      <c r="N45" s="37">
        <f>N60</f>
        <v>27.007067811865479</v>
      </c>
      <c r="O45" s="37">
        <f>O60</f>
        <v>-51.539932188134529</v>
      </c>
      <c r="P45" s="40" t="str">
        <f t="shared" ref="P45:P46" si="3">COMPLEX(ROUND(IMREAL(IMPRODUCT((1/3),(IMSUM($P$20,$P$22,$P$24)))),3),ROUND(IMAGINARY(IMPRODUCT((1/3),(IMSUM($P$20,$P$22,$P$24)))),3))</f>
        <v>12.844+1.839i</v>
      </c>
      <c r="Q45" s="46">
        <f>IMABS(P45)</f>
        <v>12.974985818874718</v>
      </c>
      <c r="R45" s="46">
        <f>DEGREES(S45)</f>
        <v>8.1482127833857412</v>
      </c>
      <c r="S45" s="52">
        <f>IMARGUMENT(P45)</f>
        <v>0.14221314122317269</v>
      </c>
      <c r="V45" s="14"/>
      <c r="W45" s="14"/>
      <c r="X45" s="14"/>
      <c r="Y45" s="14"/>
      <c r="Z45" s="14"/>
      <c r="AA45" s="14"/>
      <c r="AB45" s="14"/>
    </row>
    <row r="46" spans="2:28" x14ac:dyDescent="0.3">
      <c r="B46" s="14"/>
      <c r="C46" s="14"/>
      <c r="D46" s="14"/>
      <c r="E46" s="14"/>
      <c r="L46" s="41"/>
      <c r="M46" s="36" t="s">
        <v>8</v>
      </c>
      <c r="N46" s="37">
        <f>N45+IMREAL(P45)</f>
        <v>39.851067811865477</v>
      </c>
      <c r="O46" s="37">
        <f>O45+IMAGINARY(P45)</f>
        <v>-49.70093218813453</v>
      </c>
      <c r="P46" s="41"/>
      <c r="Q46" s="47"/>
      <c r="R46" s="47"/>
      <c r="S46" s="53"/>
      <c r="V46" s="14"/>
      <c r="W46" s="14"/>
      <c r="X46" s="14"/>
      <c r="Y46" s="14"/>
      <c r="Z46" s="14"/>
      <c r="AA46" s="14"/>
      <c r="AB46" s="14"/>
    </row>
    <row r="47" spans="2:28" ht="15" thickBot="1" x14ac:dyDescent="0.35">
      <c r="B47" s="14"/>
      <c r="C47" s="14"/>
      <c r="D47" s="14"/>
      <c r="E47" s="14"/>
      <c r="L47" s="25" t="s">
        <v>42</v>
      </c>
      <c r="M47" s="25"/>
      <c r="N47" s="25"/>
      <c r="O47" s="25"/>
      <c r="P47" s="25"/>
      <c r="Q47" s="25"/>
      <c r="R47" s="25"/>
      <c r="S47" s="25"/>
      <c r="Z47" s="3"/>
    </row>
    <row r="48" spans="2:28" ht="15" thickTop="1" x14ac:dyDescent="0.3">
      <c r="B48" s="14"/>
      <c r="C48" s="14"/>
      <c r="D48" s="14"/>
      <c r="E48" s="14"/>
      <c r="L48" s="28" t="str">
        <f>$L$8&amp;"(+)"</f>
        <v>A(+)</v>
      </c>
      <c r="M48" s="29" t="s">
        <v>7</v>
      </c>
      <c r="N48" s="30">
        <f>N20</f>
        <v>7.0710678118654755</v>
      </c>
      <c r="O48" s="30">
        <f>O20</f>
        <v>7.0710678118654746</v>
      </c>
      <c r="P48" s="28" t="str">
        <f>COMPLEX(ROUND(IMREAL(IMPRODUCT((1/3),(IMSUM($P$20,IMPRODUCT(P38,P22),IMPRODUCT(P24,P39))))),3),ROUND(IMAGINARY(IMPRODUCT((1/3),(IMSUM($P$20,IMPRODUCT(P38,P22),IMPRODUCT(P24,P39))))),3))</f>
        <v>-61.209-20.509i</v>
      </c>
      <c r="Q48" s="43">
        <f>IMABS(P48)</f>
        <v>64.553549569330428</v>
      </c>
      <c r="R48" s="43">
        <f>DEGREES(S48)</f>
        <v>-161.47579674303884</v>
      </c>
      <c r="S48" s="49">
        <f>IMARGUMENT(P48)</f>
        <v>-2.8182843154471637</v>
      </c>
    </row>
    <row r="49" spans="2:19" x14ac:dyDescent="0.3">
      <c r="B49" s="14"/>
      <c r="C49" s="14"/>
      <c r="D49" s="14"/>
      <c r="E49" s="14"/>
      <c r="L49" s="31" t="str">
        <f t="shared" ref="L49" si="4">V12&amp;"(0)"</f>
        <v>(0)</v>
      </c>
      <c r="M49" s="32" t="s">
        <v>8</v>
      </c>
      <c r="N49" s="33">
        <f>N48+IMREAL(P48)</f>
        <v>-54.137932188134528</v>
      </c>
      <c r="O49" s="33">
        <f>O48+IMAGINARY(P48)</f>
        <v>-13.437932188134525</v>
      </c>
      <c r="P49" s="31"/>
      <c r="Q49" s="42"/>
      <c r="R49" s="42"/>
      <c r="S49" s="48"/>
    </row>
    <row r="50" spans="2:19" x14ac:dyDescent="0.3">
      <c r="B50" s="14"/>
      <c r="C50" s="14"/>
      <c r="D50" s="14"/>
      <c r="E50" s="14"/>
      <c r="L50" s="38" t="str">
        <f>$L$9&amp;"(+)"</f>
        <v>B(+)</v>
      </c>
      <c r="M50" s="34" t="s">
        <v>7</v>
      </c>
      <c r="N50" s="35">
        <f>N22</f>
        <v>7.0710678118654755</v>
      </c>
      <c r="O50" s="35">
        <f>O22</f>
        <v>7.0710678118654746</v>
      </c>
      <c r="P50" s="38" t="str">
        <f>COMPLEX(ROUND(IMREAL(IMPRODUCT(P48,P39)),3),ROUND(IMAGINARY(IMPRODUCT(P48,P39)),3))</f>
        <v>12.844+63.261i</v>
      </c>
      <c r="Q50" s="44">
        <f>IMABS(P50)</f>
        <v>64.551703749784949</v>
      </c>
      <c r="R50" s="44">
        <f>DEGREES(S50)</f>
        <v>78.523132499366611</v>
      </c>
      <c r="S50" s="50">
        <f>IMARGUMENT(P50)</f>
        <v>1.3704872010937115</v>
      </c>
    </row>
    <row r="51" spans="2:19" x14ac:dyDescent="0.3">
      <c r="B51" s="14"/>
      <c r="C51" s="14"/>
      <c r="D51" s="14"/>
      <c r="E51" s="14"/>
      <c r="L51" s="39"/>
      <c r="M51" s="34" t="s">
        <v>8</v>
      </c>
      <c r="N51" s="35">
        <f>N50+IMREAL(P50)</f>
        <v>19.915067811865477</v>
      </c>
      <c r="O51" s="35">
        <f>O50+IMAGINARY(P50)</f>
        <v>70.332067811865471</v>
      </c>
      <c r="P51" s="39"/>
      <c r="Q51" s="45"/>
      <c r="R51" s="45"/>
      <c r="S51" s="51"/>
    </row>
    <row r="52" spans="2:19" x14ac:dyDescent="0.3">
      <c r="B52" s="14"/>
      <c r="C52" s="14"/>
      <c r="D52" s="14"/>
      <c r="E52" s="14"/>
      <c r="L52" s="40" t="str">
        <f>$L$10&amp;"(+)"</f>
        <v>C(+)</v>
      </c>
      <c r="M52" s="36" t="s">
        <v>7</v>
      </c>
      <c r="N52" s="37">
        <f>N24</f>
        <v>7.0710678118654755</v>
      </c>
      <c r="O52" s="37">
        <f>O24</f>
        <v>7.0710678118654746</v>
      </c>
      <c r="P52" s="40" t="str">
        <f>COMPLEX(ROUND(IMREAL(IMPRODUCT(P48,P38)),3),ROUND(IMAGINARY(IMPRODUCT(P48,P38)),3))</f>
        <v>48.365-42.752i</v>
      </c>
      <c r="Q52" s="46">
        <f>IMABS(P52)</f>
        <v>64.551581924845195</v>
      </c>
      <c r="R52" s="46">
        <f>DEGREES(S52)</f>
        <v>-41.474913267022899</v>
      </c>
      <c r="S52" s="52">
        <f>IMARGUMENT(P52)</f>
        <v>-0.72387379348862768</v>
      </c>
    </row>
    <row r="53" spans="2:19" x14ac:dyDescent="0.3">
      <c r="B53" s="14"/>
      <c r="C53" s="14"/>
      <c r="D53" s="14"/>
      <c r="E53" s="14"/>
      <c r="L53" s="41"/>
      <c r="M53" s="36" t="s">
        <v>8</v>
      </c>
      <c r="N53" s="37">
        <f>N52+IMREAL(P52)</f>
        <v>55.436067811865477</v>
      </c>
      <c r="O53" s="37">
        <f>O52+IMAGINARY(P52)</f>
        <v>-35.680932188134527</v>
      </c>
      <c r="P53" s="41"/>
      <c r="Q53" s="47"/>
      <c r="R53" s="47"/>
      <c r="S53" s="53"/>
    </row>
    <row r="54" spans="2:19" ht="15" thickBot="1" x14ac:dyDescent="0.35">
      <c r="B54" s="14"/>
      <c r="C54" s="14"/>
      <c r="D54" s="14"/>
      <c r="E54" s="14"/>
      <c r="L54" s="25" t="s">
        <v>43</v>
      </c>
      <c r="M54" s="25"/>
      <c r="N54" s="25"/>
      <c r="O54" s="25"/>
      <c r="P54" s="25"/>
      <c r="Q54" s="25"/>
      <c r="R54" s="25"/>
      <c r="S54" s="25"/>
    </row>
    <row r="55" spans="2:19" ht="15" thickTop="1" x14ac:dyDescent="0.3">
      <c r="B55" s="14"/>
      <c r="C55" s="14"/>
      <c r="D55" s="14"/>
      <c r="E55" s="14"/>
      <c r="L55" s="28" t="str">
        <f>$L$8&amp;"(-)"</f>
        <v>A(-)</v>
      </c>
      <c r="M55" s="29" t="s">
        <v>7</v>
      </c>
      <c r="N55" s="30">
        <f>N49</f>
        <v>-54.137932188134528</v>
      </c>
      <c r="O55" s="30">
        <f>O49</f>
        <v>-13.437932188134525</v>
      </c>
      <c r="P55" s="28" t="str">
        <f>COMPLEX(ROUND(IMREAL(IMPRODUCT((1/3),(IMSUM($P$20,IMPRODUCT(P39,P22),IMPRODUCT(P24,P38))))),3),ROUND(IMAGINARY(IMPRODUCT((1/3),(IMSUM($P$20,IMPRODUCT(P39,P22),IMPRODUCT(P24,P38))))),3))</f>
        <v>27.95-16.691i</v>
      </c>
      <c r="Q55" s="43">
        <f>IMABS(P55)</f>
        <v>32.554446409054485</v>
      </c>
      <c r="R55" s="43">
        <f>DEGREES(S55)</f>
        <v>-30.844530725707461</v>
      </c>
      <c r="S55" s="49">
        <f>IMARGUMENT(P55)</f>
        <v>-0.53833861739615119</v>
      </c>
    </row>
    <row r="56" spans="2:19" x14ac:dyDescent="0.3">
      <c r="C56" s="1"/>
      <c r="D56" s="2"/>
      <c r="L56" s="31" t="str">
        <f t="shared" ref="L56" si="5">V19&amp;"(0)"</f>
        <v>(0)</v>
      </c>
      <c r="M56" s="32" t="s">
        <v>8</v>
      </c>
      <c r="N56" s="33">
        <f>N55+IMREAL(P55)</f>
        <v>-26.187932188134528</v>
      </c>
      <c r="O56" s="33">
        <f>O55+IMAGINARY(P55)</f>
        <v>-30.128932188134524</v>
      </c>
      <c r="P56" s="31"/>
      <c r="Q56" s="42"/>
      <c r="R56" s="42"/>
      <c r="S56" s="48"/>
    </row>
    <row r="57" spans="2:19" x14ac:dyDescent="0.3">
      <c r="B57" s="14"/>
      <c r="C57" s="14"/>
      <c r="D57" s="14"/>
      <c r="E57" s="14"/>
      <c r="L57" s="38" t="str">
        <f>$L$9&amp;"(-)"</f>
        <v>B(-)</v>
      </c>
      <c r="M57" s="34" t="s">
        <v>7</v>
      </c>
      <c r="N57" s="35">
        <f>N51</f>
        <v>19.915067811865477</v>
      </c>
      <c r="O57" s="35">
        <f>O51</f>
        <v>70.332067811865471</v>
      </c>
      <c r="P57" s="38" t="str">
        <f>COMPLEX(ROUND(IMREAL(IMPRODUCT(P38,P55)),3),ROUND(IMAGINARY(IMPRODUCT(P38,P55)),3))</f>
        <v>0.479+32.55i</v>
      </c>
      <c r="Q57" s="44">
        <f>IMABS(P57)</f>
        <v>32.553524248535666</v>
      </c>
      <c r="R57" s="44">
        <f>DEGREES(S57)</f>
        <v>89.156906373386732</v>
      </c>
      <c r="S57" s="50">
        <f>IMARGUMENT(P57)</f>
        <v>1.5560815671079153</v>
      </c>
    </row>
    <row r="58" spans="2:19" x14ac:dyDescent="0.3">
      <c r="B58" s="14"/>
      <c r="C58" s="14"/>
      <c r="D58" s="14"/>
      <c r="E58" s="14"/>
      <c r="L58" s="39"/>
      <c r="M58" s="34" t="s">
        <v>8</v>
      </c>
      <c r="N58" s="35">
        <f>N57+IMREAL(P57)</f>
        <v>20.394067811865476</v>
      </c>
      <c r="O58" s="35">
        <f>O57+IMAGINARY(P57)</f>
        <v>102.88206781186547</v>
      </c>
      <c r="P58" s="39"/>
      <c r="Q58" s="45"/>
      <c r="R58" s="45"/>
      <c r="S58" s="51"/>
    </row>
    <row r="59" spans="2:19" x14ac:dyDescent="0.3">
      <c r="B59" s="14"/>
      <c r="C59" s="14"/>
      <c r="D59" s="14"/>
      <c r="E59" s="14"/>
      <c r="L59" s="40" t="str">
        <f>$L$10&amp;"(-)"</f>
        <v>C(-)</v>
      </c>
      <c r="M59" s="36" t="s">
        <v>7</v>
      </c>
      <c r="N59" s="37">
        <f>N53</f>
        <v>55.436067811865477</v>
      </c>
      <c r="O59" s="37">
        <f>O53</f>
        <v>-35.680932188134527</v>
      </c>
      <c r="P59" s="40" t="str">
        <f>COMPLEX(ROUND(IMREAL(IMPRODUCT(P39,P55)),3),ROUND(IMAGINARY(IMPRODUCT(P39,P55)),3))</f>
        <v>-28.429-15.859i</v>
      </c>
      <c r="Q59" s="46">
        <f>IMABS(P59)</f>
        <v>32.553278206656849</v>
      </c>
      <c r="R59" s="46">
        <f>DEGREES(S59)</f>
        <v>-150.84521779705179</v>
      </c>
      <c r="S59" s="52">
        <f>IMARGUMENT(P59)</f>
        <v>-2.6327457114465012</v>
      </c>
    </row>
    <row r="60" spans="2:19" x14ac:dyDescent="0.3">
      <c r="B60" s="14"/>
      <c r="C60" s="14"/>
      <c r="D60" s="14"/>
      <c r="E60" s="14"/>
      <c r="L60" s="41"/>
      <c r="M60" s="36" t="s">
        <v>8</v>
      </c>
      <c r="N60" s="37">
        <f>N59+IMREAL(P59)</f>
        <v>27.007067811865479</v>
      </c>
      <c r="O60" s="37">
        <f>O59+IMAGINARY(P59)</f>
        <v>-51.539932188134529</v>
      </c>
      <c r="P60" s="41"/>
      <c r="Q60" s="47"/>
      <c r="R60" s="47"/>
      <c r="S60" s="53"/>
    </row>
    <row r="61" spans="2:19" x14ac:dyDescent="0.3">
      <c r="B61" s="14"/>
      <c r="C61" s="14"/>
      <c r="D61" s="14"/>
      <c r="E61" s="14"/>
    </row>
    <row r="62" spans="2:19" x14ac:dyDescent="0.3">
      <c r="B62" s="14"/>
      <c r="C62" s="14"/>
      <c r="D62" s="14"/>
      <c r="E62" s="14"/>
    </row>
    <row r="63" spans="2:19" x14ac:dyDescent="0.3">
      <c r="B63" s="14"/>
      <c r="C63" s="14"/>
      <c r="D63" s="14"/>
      <c r="E63" s="14"/>
    </row>
    <row r="64" spans="2:19" x14ac:dyDescent="0.3">
      <c r="B64" s="14"/>
      <c r="C64" s="14"/>
      <c r="D64" s="14"/>
      <c r="E64" s="14"/>
    </row>
    <row r="65" spans="2:27" x14ac:dyDescent="0.3">
      <c r="B65" s="14"/>
      <c r="C65" s="14"/>
      <c r="D65" s="14"/>
      <c r="E65" s="14"/>
    </row>
    <row r="66" spans="2:27" x14ac:dyDescent="0.3">
      <c r="B66" s="14"/>
      <c r="C66" s="14"/>
      <c r="D66" s="14"/>
      <c r="E66" s="14"/>
    </row>
    <row r="67" spans="2:27" x14ac:dyDescent="0.3">
      <c r="B67" s="14"/>
      <c r="C67" s="14"/>
      <c r="D67" s="14"/>
      <c r="E67" s="14"/>
    </row>
    <row r="68" spans="2:27" x14ac:dyDescent="0.3">
      <c r="B68" s="14"/>
      <c r="C68" s="14"/>
      <c r="D68" s="14"/>
      <c r="E68" s="14"/>
    </row>
    <row r="72" spans="2:27" x14ac:dyDescent="0.3">
      <c r="T72" s="14"/>
      <c r="U72" s="14"/>
      <c r="V72" s="14"/>
      <c r="W72" s="14"/>
      <c r="X72" s="14"/>
      <c r="Y72" s="14"/>
      <c r="Z72" s="14"/>
      <c r="AA72" s="14"/>
    </row>
    <row r="73" spans="2:27" x14ac:dyDescent="0.3">
      <c r="T73" s="14"/>
      <c r="U73" s="14"/>
      <c r="V73" s="14"/>
      <c r="W73" s="14"/>
      <c r="X73" s="14"/>
      <c r="Y73" s="14"/>
      <c r="Z73" s="14"/>
      <c r="AA73" s="14"/>
    </row>
    <row r="74" spans="2:27" x14ac:dyDescent="0.3">
      <c r="T74" s="14"/>
      <c r="U74" s="14"/>
      <c r="V74" s="14"/>
      <c r="W74" s="14"/>
      <c r="X74" s="14"/>
      <c r="Y74" s="14"/>
      <c r="Z74" s="14"/>
      <c r="AA74" s="14"/>
    </row>
    <row r="75" spans="2:27" x14ac:dyDescent="0.3">
      <c r="T75" s="14"/>
      <c r="U75" s="14"/>
      <c r="V75" s="14"/>
      <c r="W75" s="14"/>
      <c r="X75" s="14"/>
      <c r="Y75" s="14"/>
      <c r="Z75" s="14"/>
      <c r="AA75" s="14"/>
    </row>
    <row r="76" spans="2:27" x14ac:dyDescent="0.3">
      <c r="T76" s="14"/>
      <c r="U76" s="14"/>
      <c r="V76" s="14"/>
      <c r="W76" s="14"/>
      <c r="X76" s="14"/>
      <c r="Y76" s="14"/>
      <c r="Z76" s="14"/>
      <c r="AA76" s="14"/>
    </row>
    <row r="77" spans="2:27" x14ac:dyDescent="0.3">
      <c r="T77" s="14"/>
      <c r="U77" s="14"/>
      <c r="V77" s="14"/>
      <c r="W77" s="14"/>
      <c r="X77" s="14"/>
      <c r="Y77" s="14"/>
      <c r="Z77" s="14"/>
      <c r="AA77" s="14"/>
    </row>
    <row r="78" spans="2:27" x14ac:dyDescent="0.3">
      <c r="T78" s="14"/>
      <c r="U78" s="14"/>
      <c r="V78" s="14"/>
      <c r="W78" s="14"/>
      <c r="X78" s="14"/>
      <c r="Y78" s="14"/>
      <c r="Z78" s="14"/>
      <c r="AA78" s="14"/>
    </row>
    <row r="79" spans="2:27" x14ac:dyDescent="0.3">
      <c r="T79" s="14"/>
      <c r="U79" s="14"/>
      <c r="V79" s="14"/>
      <c r="W79" s="14"/>
      <c r="X79" s="14"/>
      <c r="Y79" s="14"/>
      <c r="Z79" s="14"/>
      <c r="AA79" s="14"/>
    </row>
    <row r="80" spans="2:27" x14ac:dyDescent="0.3">
      <c r="T80" s="14"/>
      <c r="U80" s="14"/>
      <c r="V80" s="14"/>
      <c r="W80" s="14"/>
      <c r="X80" s="14"/>
      <c r="Y80" s="14"/>
      <c r="Z80" s="14"/>
      <c r="AA80" s="14"/>
    </row>
    <row r="81" spans="20:27" x14ac:dyDescent="0.3">
      <c r="T81" s="14"/>
      <c r="U81" s="14"/>
      <c r="V81" s="14"/>
      <c r="W81" s="14"/>
      <c r="X81" s="14"/>
      <c r="Y81" s="14"/>
      <c r="Z81" s="14"/>
      <c r="AA81" s="14"/>
    </row>
    <row r="82" spans="20:27" x14ac:dyDescent="0.3">
      <c r="T82" s="14"/>
      <c r="U82" s="14"/>
      <c r="V82" s="14"/>
      <c r="W82" s="14"/>
      <c r="X82" s="14"/>
      <c r="Y82" s="14"/>
      <c r="Z82" s="14"/>
      <c r="AA82" s="14"/>
    </row>
    <row r="83" spans="20:27" x14ac:dyDescent="0.3">
      <c r="T83" s="14"/>
      <c r="U83" s="14"/>
      <c r="V83" s="14"/>
      <c r="W83" s="14"/>
      <c r="X83" s="14"/>
      <c r="Y83" s="14"/>
      <c r="Z83" s="14"/>
      <c r="AA83" s="14"/>
    </row>
    <row r="84" spans="20:27" x14ac:dyDescent="0.3">
      <c r="T84" s="14"/>
      <c r="U84" s="14"/>
      <c r="V84" s="14"/>
      <c r="W84" s="14"/>
      <c r="X84" s="14"/>
      <c r="Y84" s="14"/>
      <c r="Z84" s="14"/>
      <c r="AA84" s="14"/>
    </row>
    <row r="85" spans="20:27" x14ac:dyDescent="0.3">
      <c r="T85" s="14"/>
      <c r="U85" s="14"/>
      <c r="V85" s="14"/>
      <c r="W85" s="14"/>
      <c r="X85" s="14"/>
      <c r="Y85" s="14"/>
      <c r="Z85" s="14"/>
      <c r="AA85" s="14"/>
    </row>
    <row r="86" spans="20:27" x14ac:dyDescent="0.3">
      <c r="T86" s="14"/>
      <c r="U86" s="14"/>
      <c r="V86" s="14"/>
      <c r="W86" s="14"/>
      <c r="X86" s="14"/>
      <c r="Y86" s="14"/>
      <c r="Z86" s="14"/>
      <c r="AA86" s="14"/>
    </row>
    <row r="87" spans="20:27" x14ac:dyDescent="0.3">
      <c r="T87" s="14"/>
      <c r="U87" s="14"/>
      <c r="V87" s="14"/>
      <c r="W87" s="14"/>
      <c r="X87" s="14"/>
      <c r="Y87" s="14"/>
      <c r="Z87" s="14"/>
      <c r="AA87" s="14"/>
    </row>
    <row r="88" spans="20:27" x14ac:dyDescent="0.3">
      <c r="T88" s="14"/>
      <c r="U88" s="14"/>
      <c r="V88" s="14"/>
      <c r="W88" s="14"/>
      <c r="X88" s="14"/>
      <c r="Y88" s="14"/>
      <c r="Z88" s="14"/>
      <c r="AA88" s="14"/>
    </row>
    <row r="89" spans="20:27" x14ac:dyDescent="0.3">
      <c r="T89" s="14"/>
      <c r="U89" s="14"/>
      <c r="V89" s="14"/>
      <c r="W89" s="14"/>
      <c r="X89" s="14"/>
      <c r="Y89" s="14"/>
      <c r="Z89" s="14"/>
      <c r="AA89" s="14"/>
    </row>
    <row r="90" spans="20:27" x14ac:dyDescent="0.3">
      <c r="T90" s="14"/>
      <c r="U90" s="14"/>
      <c r="V90" s="14"/>
      <c r="W90" s="14"/>
      <c r="X90" s="14"/>
      <c r="Y90" s="14"/>
      <c r="Z90" s="14"/>
      <c r="AA90" s="14"/>
    </row>
    <row r="91" spans="20:27" x14ac:dyDescent="0.3">
      <c r="T91" s="14"/>
      <c r="U91" s="14"/>
      <c r="V91" s="14"/>
      <c r="W91" s="14"/>
      <c r="X91" s="14"/>
      <c r="Y91" s="14"/>
      <c r="Z91" s="14"/>
      <c r="AA91" s="14"/>
    </row>
    <row r="92" spans="20:27" x14ac:dyDescent="0.3">
      <c r="T92" s="14"/>
      <c r="U92" s="14"/>
      <c r="V92" s="14"/>
      <c r="W92" s="14"/>
      <c r="X92" s="14"/>
      <c r="Y92" s="14"/>
      <c r="Z92" s="14"/>
      <c r="AA92" s="14"/>
    </row>
    <row r="93" spans="20:27" x14ac:dyDescent="0.3">
      <c r="T93" s="14"/>
      <c r="U93" s="14"/>
      <c r="V93" s="14"/>
      <c r="W93" s="14"/>
      <c r="X93" s="14"/>
      <c r="Y93" s="14"/>
      <c r="Z93" s="14"/>
      <c r="AA93" s="14"/>
    </row>
    <row r="94" spans="20:27" x14ac:dyDescent="0.3">
      <c r="T94" s="14"/>
      <c r="U94" s="14"/>
      <c r="V94" s="14"/>
      <c r="W94" s="14"/>
      <c r="X94" s="14"/>
      <c r="Y94" s="14"/>
      <c r="Z94" s="14"/>
      <c r="AA94" s="14"/>
    </row>
    <row r="95" spans="20:27" x14ac:dyDescent="0.3">
      <c r="T95" s="14"/>
      <c r="U95" s="14"/>
      <c r="V95" s="14"/>
      <c r="W95" s="14"/>
      <c r="X95" s="14"/>
      <c r="Y95" s="14"/>
      <c r="Z95" s="14"/>
      <c r="AA95" s="14"/>
    </row>
    <row r="96" spans="20:27" x14ac:dyDescent="0.3">
      <c r="T96" s="14"/>
      <c r="U96" s="14"/>
      <c r="V96" s="14"/>
      <c r="W96" s="14"/>
      <c r="X96" s="14"/>
      <c r="Y96" s="14"/>
      <c r="Z96" s="14"/>
      <c r="AA96" s="14"/>
    </row>
    <row r="97" spans="20:27" x14ac:dyDescent="0.3">
      <c r="T97" s="14"/>
      <c r="U97" s="14"/>
      <c r="V97" s="14"/>
      <c r="W97" s="14"/>
      <c r="X97" s="14"/>
      <c r="Y97" s="14"/>
      <c r="Z97" s="14"/>
      <c r="AA97" s="14"/>
    </row>
    <row r="98" spans="20:27" x14ac:dyDescent="0.3">
      <c r="T98" s="14"/>
      <c r="U98" s="14"/>
      <c r="V98" s="14"/>
      <c r="W98" s="14"/>
      <c r="X98" s="14"/>
      <c r="Y98" s="14"/>
      <c r="Z98" s="14"/>
      <c r="AA98" s="14"/>
    </row>
    <row r="99" spans="20:27" x14ac:dyDescent="0.3">
      <c r="T99" s="14"/>
      <c r="U99" s="14"/>
      <c r="V99" s="14"/>
      <c r="W99" s="14"/>
      <c r="X99" s="14"/>
      <c r="Y99" s="14"/>
      <c r="Z99" s="14"/>
      <c r="AA99" s="14"/>
    </row>
    <row r="100" spans="20:27" x14ac:dyDescent="0.3">
      <c r="T100" s="14"/>
      <c r="U100" s="14"/>
      <c r="V100" s="14"/>
      <c r="W100" s="14"/>
      <c r="X100" s="14"/>
      <c r="Y100" s="14"/>
      <c r="Z100" s="14"/>
      <c r="AA100" s="14"/>
    </row>
    <row r="101" spans="20:27" x14ac:dyDescent="0.3">
      <c r="T101" s="14"/>
      <c r="U101" s="14"/>
      <c r="V101" s="14"/>
      <c r="W101" s="14"/>
      <c r="X101" s="14"/>
      <c r="Y101" s="14"/>
      <c r="Z101" s="14"/>
      <c r="AA101" s="14"/>
    </row>
    <row r="102" spans="20:27" x14ac:dyDescent="0.3">
      <c r="T102" s="14"/>
      <c r="U102" s="14"/>
      <c r="V102" s="14"/>
      <c r="W102" s="14"/>
      <c r="X102" s="14"/>
      <c r="Y102" s="14"/>
      <c r="Z102" s="14"/>
      <c r="AA102" s="14"/>
    </row>
    <row r="103" spans="20:27" x14ac:dyDescent="0.3">
      <c r="T103" s="14"/>
      <c r="U103" s="14"/>
      <c r="V103" s="14"/>
      <c r="W103" s="14"/>
      <c r="X103" s="14"/>
      <c r="Y103" s="14"/>
      <c r="Z103" s="14"/>
      <c r="AA103" s="14"/>
    </row>
    <row r="104" spans="20:27" x14ac:dyDescent="0.3">
      <c r="T104" s="14"/>
      <c r="U104" s="14"/>
      <c r="V104" s="14"/>
      <c r="W104" s="14"/>
      <c r="X104" s="14"/>
      <c r="Y104" s="14"/>
      <c r="Z104" s="14"/>
      <c r="AA104" s="14"/>
    </row>
    <row r="105" spans="20:27" x14ac:dyDescent="0.3">
      <c r="T105" s="14"/>
      <c r="U105" s="14"/>
      <c r="V105" s="14"/>
      <c r="W105" s="14"/>
      <c r="X105" s="14"/>
      <c r="Y105" s="14"/>
      <c r="Z105" s="14"/>
      <c r="AA105" s="14"/>
    </row>
    <row r="106" spans="20:27" x14ac:dyDescent="0.3">
      <c r="T106" s="14"/>
      <c r="U106" s="14"/>
      <c r="V106" s="14"/>
      <c r="W106" s="14"/>
      <c r="X106" s="14"/>
      <c r="Y106" s="14"/>
      <c r="Z106" s="14"/>
      <c r="AA106" s="14"/>
    </row>
    <row r="107" spans="20:27" x14ac:dyDescent="0.3">
      <c r="T107" s="14"/>
      <c r="U107" s="14"/>
      <c r="V107" s="14"/>
      <c r="W107" s="14"/>
      <c r="X107" s="14"/>
      <c r="Y107" s="14"/>
      <c r="Z107" s="14"/>
      <c r="AA107" s="14"/>
    </row>
    <row r="108" spans="20:27" x14ac:dyDescent="0.3">
      <c r="T108" s="14"/>
      <c r="U108" s="14"/>
      <c r="V108" s="14"/>
      <c r="W108" s="14"/>
      <c r="X108" s="14"/>
      <c r="Y108" s="14"/>
      <c r="Z108" s="14"/>
      <c r="AA108" s="14"/>
    </row>
    <row r="109" spans="20:27" x14ac:dyDescent="0.3">
      <c r="T109" s="14"/>
      <c r="U109" s="14"/>
      <c r="V109" s="14"/>
      <c r="W109" s="14"/>
      <c r="X109" s="14"/>
      <c r="Y109" s="14"/>
      <c r="Z109" s="14"/>
      <c r="AA109" s="14"/>
    </row>
    <row r="110" spans="20:27" x14ac:dyDescent="0.3">
      <c r="T110" s="14"/>
      <c r="U110" s="14"/>
      <c r="V110" s="14"/>
      <c r="W110" s="14"/>
      <c r="X110" s="14"/>
      <c r="Y110" s="14"/>
      <c r="Z110" s="14"/>
      <c r="AA110" s="14"/>
    </row>
    <row r="111" spans="20:27" x14ac:dyDescent="0.3">
      <c r="T111" s="14"/>
      <c r="U111" s="14"/>
      <c r="V111" s="14"/>
      <c r="W111" s="14"/>
      <c r="X111" s="14"/>
      <c r="Y111" s="14"/>
      <c r="Z111" s="14"/>
      <c r="AA111" s="14"/>
    </row>
    <row r="112" spans="20:27" x14ac:dyDescent="0.3">
      <c r="T112" s="14"/>
      <c r="U112" s="14"/>
      <c r="V112" s="14"/>
      <c r="W112" s="14"/>
      <c r="X112" s="14"/>
      <c r="Y112" s="14"/>
      <c r="Z112" s="14"/>
      <c r="AA112" s="14"/>
    </row>
    <row r="113" spans="20:27" x14ac:dyDescent="0.3">
      <c r="T113" s="14"/>
      <c r="U113" s="14"/>
      <c r="V113" s="14"/>
      <c r="W113" s="14"/>
      <c r="X113" s="14"/>
      <c r="Y113" s="14"/>
      <c r="Z113" s="14"/>
      <c r="AA113" s="14"/>
    </row>
    <row r="114" spans="20:27" x14ac:dyDescent="0.3">
      <c r="T114" s="14"/>
      <c r="U114" s="14"/>
      <c r="V114" s="14"/>
      <c r="W114" s="14"/>
      <c r="X114" s="14"/>
      <c r="Y114" s="14"/>
      <c r="Z114" s="14"/>
      <c r="AA114" s="14"/>
    </row>
    <row r="115" spans="20:27" x14ac:dyDescent="0.3">
      <c r="T115" s="14"/>
      <c r="U115" s="14"/>
      <c r="V115" s="14"/>
      <c r="W115" s="14"/>
      <c r="X115" s="14"/>
      <c r="Y115" s="14"/>
      <c r="Z115" s="14"/>
      <c r="AA115" s="14"/>
    </row>
    <row r="116" spans="20:27" x14ac:dyDescent="0.3">
      <c r="T116" s="14"/>
      <c r="U116" s="14"/>
      <c r="V116" s="14"/>
      <c r="W116" s="14"/>
      <c r="X116" s="14"/>
      <c r="Y116" s="14"/>
      <c r="Z116" s="14"/>
      <c r="AA116" s="14"/>
    </row>
  </sheetData>
  <mergeCells count="95">
    <mergeCell ref="L16:P16"/>
    <mergeCell ref="L13:N13"/>
    <mergeCell ref="R59:R60"/>
    <mergeCell ref="S59:S60"/>
    <mergeCell ref="L34:O34"/>
    <mergeCell ref="P34:P35"/>
    <mergeCell ref="L35:L36"/>
    <mergeCell ref="M35:M36"/>
    <mergeCell ref="N35:O35"/>
    <mergeCell ref="Q34:S34"/>
    <mergeCell ref="Q35:Q36"/>
    <mergeCell ref="R35:S35"/>
    <mergeCell ref="S52:S53"/>
    <mergeCell ref="R55:R56"/>
    <mergeCell ref="S55:S56"/>
    <mergeCell ref="R57:R58"/>
    <mergeCell ref="S57:S58"/>
    <mergeCell ref="X20:X21"/>
    <mergeCell ref="X22:X23"/>
    <mergeCell ref="X24:X25"/>
    <mergeCell ref="X26:X27"/>
    <mergeCell ref="R41:R42"/>
    <mergeCell ref="S41:S42"/>
    <mergeCell ref="L59:L60"/>
    <mergeCell ref="P59:P60"/>
    <mergeCell ref="Q59:Q60"/>
    <mergeCell ref="W20:W21"/>
    <mergeCell ref="W22:W23"/>
    <mergeCell ref="W24:W25"/>
    <mergeCell ref="W26:W27"/>
    <mergeCell ref="R43:R44"/>
    <mergeCell ref="S43:S44"/>
    <mergeCell ref="R45:R46"/>
    <mergeCell ref="S45:S46"/>
    <mergeCell ref="R48:R49"/>
    <mergeCell ref="S48:S49"/>
    <mergeCell ref="R50:R51"/>
    <mergeCell ref="S50:S51"/>
    <mergeCell ref="R52:R53"/>
    <mergeCell ref="L55:L56"/>
    <mergeCell ref="P55:P56"/>
    <mergeCell ref="Q55:Q56"/>
    <mergeCell ref="L57:L58"/>
    <mergeCell ref="P57:P58"/>
    <mergeCell ref="Q57:Q58"/>
    <mergeCell ref="L50:L51"/>
    <mergeCell ref="P50:P51"/>
    <mergeCell ref="Q50:Q51"/>
    <mergeCell ref="L52:L53"/>
    <mergeCell ref="P52:P53"/>
    <mergeCell ref="Q52:Q53"/>
    <mergeCell ref="L45:L46"/>
    <mergeCell ref="P45:P46"/>
    <mergeCell ref="Q45:Q46"/>
    <mergeCell ref="L48:L49"/>
    <mergeCell ref="P48:P49"/>
    <mergeCell ref="Q48:Q49"/>
    <mergeCell ref="L41:L42"/>
    <mergeCell ref="P41:P42"/>
    <mergeCell ref="Q41:Q42"/>
    <mergeCell ref="L43:L44"/>
    <mergeCell ref="P43:P44"/>
    <mergeCell ref="Q43:Q44"/>
    <mergeCell ref="P22:P23"/>
    <mergeCell ref="P24:P25"/>
    <mergeCell ref="P26:P27"/>
    <mergeCell ref="V20:V21"/>
    <mergeCell ref="V22:V23"/>
    <mergeCell ref="V24:V25"/>
    <mergeCell ref="V26:V27"/>
    <mergeCell ref="L5:O5"/>
    <mergeCell ref="L37:S37"/>
    <mergeCell ref="B32:S32"/>
    <mergeCell ref="B2:S2"/>
    <mergeCell ref="L40:S40"/>
    <mergeCell ref="L47:S47"/>
    <mergeCell ref="L54:S54"/>
    <mergeCell ref="L17:O17"/>
    <mergeCell ref="P17:P18"/>
    <mergeCell ref="V18:V19"/>
    <mergeCell ref="N18:O18"/>
    <mergeCell ref="C26:E26"/>
    <mergeCell ref="V17:X17"/>
    <mergeCell ref="B43:E43"/>
    <mergeCell ref="W18:X18"/>
    <mergeCell ref="C27:E27"/>
    <mergeCell ref="N6:O6"/>
    <mergeCell ref="U6:V6"/>
    <mergeCell ref="L18:L19"/>
    <mergeCell ref="M18:M19"/>
    <mergeCell ref="L20:L21"/>
    <mergeCell ref="L22:L23"/>
    <mergeCell ref="L24:L25"/>
    <mergeCell ref="L26:L27"/>
    <mergeCell ref="P20:P21"/>
  </mergeCells>
  <printOptions horizontalCentered="1"/>
  <pageMargins left="0.15748031496062992" right="0.15748031496062992" top="1.1417322834645669" bottom="0.74803149606299213" header="0.31496062992125984" footer="0.31496062992125984"/>
  <pageSetup paperSize="9" scale="70" orientation="portrait" verticalDpi="300" r:id="rId1"/>
  <headerFooter>
    <oddHeader>&amp;L&amp;G</oddHeader>
    <oddFooter>&amp;LThe MIT License (MIT)
Copyright © 2017-2018 Carlos Gamez | Engineers Tools&amp;CPage &amp;P of &amp;N
   &amp;RPrinted on: &amp;D @ &amp;T
Location: &amp;Z&amp;F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License</vt:lpstr>
      <vt:lpstr>Symmetrical Components</vt:lpstr>
      <vt:lpstr>'Symmetrical Components'!Print_Area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Gamez</dc:creator>
  <cp:lastModifiedBy>Carlos Gamez</cp:lastModifiedBy>
  <cp:lastPrinted>2018-09-19T06:18:53Z</cp:lastPrinted>
  <dcterms:created xsi:type="dcterms:W3CDTF">2015-09-30T03:32:38Z</dcterms:created>
  <dcterms:modified xsi:type="dcterms:W3CDTF">2018-09-19T06:20:57Z</dcterms:modified>
</cp:coreProperties>
</file>